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5124" windowWidth="14364" windowHeight="6312" activeTab="0"/>
  </bookViews>
  <sheets>
    <sheet name="MAF data" sheetId="1" r:id="rId1"/>
    <sheet name="MAF graph" sheetId="2" r:id="rId2"/>
    <sheet name="Load" sheetId="3" r:id="rId3"/>
  </sheets>
  <definedNames>
    <definedName name="_xlnm.Print_Area" localSheetId="0">'MAF data'!$B$1:$N$36</definedName>
  </definedNames>
  <calcPr fullCalcOnLoad="1"/>
</workbook>
</file>

<file path=xl/sharedStrings.xml><?xml version="1.0" encoding="utf-8"?>
<sst xmlns="http://schemas.openxmlformats.org/spreadsheetml/2006/main" count="37" uniqueCount="29">
  <si>
    <t>v</t>
  </si>
  <si>
    <t xml:space="preserve">Load  </t>
  </si>
  <si>
    <t>Kg/Hr</t>
  </si>
  <si>
    <t>RPM</t>
  </si>
  <si>
    <t>Bore</t>
  </si>
  <si>
    <t>Stroke</t>
  </si>
  <si>
    <t>CFM</t>
  </si>
  <si>
    <t>MAF flow</t>
  </si>
  <si>
    <t>Engine airflow requirement</t>
  </si>
  <si>
    <t>M</t>
  </si>
  <si>
    <t>Cells with white background are data entry fields. Cells with gray background are results. Do not try to enter data into the gray cells.</t>
  </si>
  <si>
    <t>Data point #</t>
  </si>
  <si>
    <t>Enter Pro-M data here</t>
  </si>
  <si>
    <t>Step 2) Go to sheet MAF graph. Highlight the formula above the graph with your mouse. Copy the text with the Edit menu. Go back to the MAF Data sheet. Paste the text into cell F5.</t>
  </si>
  <si>
    <t xml:space="preserve">Step 3) Edit the text in cell F5. Delete the y at the beginning. Delete all of the x's, except the last one, and replace them with *C5^. Replace the last x with *C5. </t>
  </si>
  <si>
    <t>Step 4) The value of cell D5 and F5 should be almost exactly the same. (Within 0.5% of each other). If they're not, you probably made an error in editing the formula or the data is in error. If the data is in error, the two curves on the MAF graph will not overlay closely.</t>
  </si>
  <si>
    <t>6th order fit</t>
  </si>
  <si>
    <t>New Curve</t>
  </si>
  <si>
    <t xml:space="preserve">Percent Adjustment of Max Kg/Hr </t>
  </si>
  <si>
    <t>%</t>
  </si>
  <si>
    <t xml:space="preserve">Percent Adjustment of Min Kg/Hr </t>
  </si>
  <si>
    <t xml:space="preserve">Cells L5-L34 now contain the data to be programmed into the MAF transfer function for your EEC-tuner. </t>
  </si>
  <si>
    <t>Variance</t>
  </si>
  <si>
    <t>Adjusted</t>
  </si>
  <si>
    <t>Fit</t>
  </si>
  <si>
    <t>Change</t>
  </si>
  <si>
    <t>Step 1) Enter you flow vs voltage data from your Pro-M data sheet into cells C5-D14. You want to use the columns titled ACTUAL FLOW and AVG 90 SAMPS.</t>
  </si>
  <si>
    <t>Step 5) Copy the contents of cell F5 and paste them into cells F6-F14. The numbers in both columns should match very closely.</t>
  </si>
  <si>
    <t>Step 6) Copy the contents of cell F5 into L6. Edit cell L6 and replace all of the I6's with K6's. Then copy the contents of cell L6 and paste it into cells L7-L33.  DO NOT copy to cell L34.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</si>
</sst>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
    <numFmt numFmtId="168" formatCode="0.0%"/>
    <numFmt numFmtId="169" formatCode="0.000%"/>
    <numFmt numFmtId="170" formatCode="0.000000"/>
  </numFmts>
  <fonts count="14">
    <font>
      <sz val="10"/>
      <name val="Arial"/>
      <family val="0"/>
    </font>
    <font>
      <b/>
      <sz val="9.5"/>
      <name val="Arial"/>
      <family val="2"/>
    </font>
    <font>
      <b/>
      <sz val="12"/>
      <name val="Arial"/>
      <family val="2"/>
    </font>
    <font>
      <sz val="9.75"/>
      <name val="Arial"/>
      <family val="2"/>
    </font>
    <font>
      <sz val="12"/>
      <name val="Arial"/>
      <family val="2"/>
    </font>
    <font>
      <sz val="23"/>
      <name val="Arial"/>
      <family val="0"/>
    </font>
    <font>
      <sz val="20.75"/>
      <name val="Arial"/>
      <family val="0"/>
    </font>
    <font>
      <u val="single"/>
      <sz val="10"/>
      <color indexed="12"/>
      <name val="Arial"/>
      <family val="0"/>
    </font>
    <font>
      <u val="single"/>
      <sz val="10"/>
      <color indexed="36"/>
      <name val="Arial"/>
      <family val="0"/>
    </font>
    <font>
      <sz val="8"/>
      <name val="Arial"/>
      <family val="2"/>
    </font>
    <font>
      <b/>
      <sz val="10"/>
      <name val="Arial"/>
      <family val="2"/>
    </font>
    <font>
      <sz val="8.75"/>
      <name val="Arial"/>
      <family val="2"/>
    </font>
    <font>
      <vertAlign val="superscript"/>
      <sz val="8.75"/>
      <name val="Arial"/>
      <family val="2"/>
    </font>
    <font>
      <sz val="1"/>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10">
    <border>
      <left/>
      <right/>
      <top/>
      <bottom/>
      <diagonal/>
    </border>
    <border>
      <left style="thick"/>
      <right style="thick"/>
      <top style="thick"/>
      <bottom style="thick"/>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164" fontId="0" fillId="0" borderId="0" xfId="0" applyNumberFormat="1" applyAlignment="1">
      <alignment horizontal="right"/>
    </xf>
    <xf numFmtId="165" fontId="0" fillId="0" borderId="0" xfId="0" applyNumberFormat="1" applyAlignment="1">
      <alignment horizontal="right"/>
    </xf>
    <xf numFmtId="0" fontId="0" fillId="0" borderId="0" xfId="0" applyAlignment="1">
      <alignment horizontal="center"/>
    </xf>
    <xf numFmtId="2"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0" fontId="0" fillId="0" borderId="0" xfId="0" applyAlignment="1">
      <alignment/>
    </xf>
    <xf numFmtId="164" fontId="0" fillId="0" borderId="0" xfId="0" applyNumberFormat="1" applyAlignment="1">
      <alignment/>
    </xf>
    <xf numFmtId="1" fontId="0" fillId="0" borderId="0" xfId="0" applyNumberFormat="1" applyAlignment="1">
      <alignment/>
    </xf>
    <xf numFmtId="164" fontId="0" fillId="0" borderId="0" xfId="0" applyNumberFormat="1" applyAlignment="1">
      <alignment horizontal="center"/>
    </xf>
    <xf numFmtId="1" fontId="0" fillId="0" borderId="0" xfId="0" applyNumberFormat="1" applyAlignment="1">
      <alignment horizontal="center"/>
    </xf>
    <xf numFmtId="167" fontId="0" fillId="0" borderId="0" xfId="0" applyNumberFormat="1" applyAlignment="1">
      <alignment horizontal="center"/>
    </xf>
    <xf numFmtId="168" fontId="0" fillId="0" borderId="0" xfId="0" applyNumberFormat="1" applyAlignment="1">
      <alignment horizontal="center"/>
    </xf>
    <xf numFmtId="0" fontId="10" fillId="0" borderId="0" xfId="0" applyFont="1" applyAlignment="1">
      <alignment horizontal="center"/>
    </xf>
    <xf numFmtId="168" fontId="10" fillId="2" borderId="0" xfId="0" applyNumberFormat="1" applyFont="1" applyFill="1" applyAlignment="1">
      <alignment horizontal="center"/>
    </xf>
    <xf numFmtId="164" fontId="10" fillId="2" borderId="0" xfId="0" applyNumberFormat="1" applyFont="1" applyFill="1" applyAlignment="1">
      <alignment horizontal="center"/>
    </xf>
    <xf numFmtId="0" fontId="10" fillId="0" borderId="0" xfId="0" applyFont="1" applyAlignment="1">
      <alignment/>
    </xf>
    <xf numFmtId="0" fontId="0" fillId="0" borderId="0" xfId="0" applyAlignment="1">
      <alignment vertical="top"/>
    </xf>
    <xf numFmtId="0" fontId="0" fillId="3" borderId="0" xfId="0" applyFill="1" applyAlignment="1">
      <alignment/>
    </xf>
    <xf numFmtId="0" fontId="10" fillId="3" borderId="0" xfId="0" applyFont="1" applyFill="1" applyAlignment="1">
      <alignment/>
    </xf>
    <xf numFmtId="167" fontId="0" fillId="3" borderId="0" xfId="0" applyNumberFormat="1" applyFill="1" applyAlignment="1">
      <alignment/>
    </xf>
    <xf numFmtId="0" fontId="13" fillId="0" borderId="0" xfId="0" applyFont="1" applyFill="1" applyAlignment="1" applyProtection="1">
      <alignment/>
      <protection hidden="1"/>
    </xf>
    <xf numFmtId="0" fontId="10" fillId="3" borderId="0" xfId="0" applyFont="1" applyFill="1" applyAlignment="1">
      <alignment horizontal="right"/>
    </xf>
    <xf numFmtId="0" fontId="10" fillId="3" borderId="1" xfId="0" applyFont="1" applyFill="1" applyBorder="1" applyAlignment="1">
      <alignment horizontal="center"/>
    </xf>
    <xf numFmtId="0" fontId="0" fillId="0" borderId="0" xfId="0" applyAlignment="1">
      <alignment vertical="top" wrapText="1"/>
    </xf>
    <xf numFmtId="10" fontId="0" fillId="0" borderId="0" xfId="21" applyNumberFormat="1" applyAlignment="1">
      <alignment/>
    </xf>
    <xf numFmtId="169" fontId="0" fillId="0" borderId="0" xfId="21" applyNumberFormat="1" applyAlignment="1">
      <alignment/>
    </xf>
    <xf numFmtId="2" fontId="0" fillId="3" borderId="0" xfId="0" applyNumberFormat="1" applyFill="1" applyAlignment="1">
      <alignment/>
    </xf>
    <xf numFmtId="167" fontId="0" fillId="0" borderId="0" xfId="0" applyNumberFormat="1" applyAlignment="1">
      <alignment horizontal="right"/>
    </xf>
    <xf numFmtId="168" fontId="0" fillId="0" borderId="0" xfId="21" applyNumberFormat="1" applyAlignment="1">
      <alignment/>
    </xf>
    <xf numFmtId="0" fontId="10" fillId="0" borderId="2" xfId="0" applyFont="1" applyBorder="1" applyAlignment="1">
      <alignment/>
    </xf>
    <xf numFmtId="0" fontId="10" fillId="0" borderId="0" xfId="0" applyFont="1" applyBorder="1" applyAlignment="1">
      <alignment/>
    </xf>
    <xf numFmtId="0" fontId="10" fillId="0" borderId="3" xfId="0" applyFont="1" applyBorder="1" applyAlignment="1">
      <alignment/>
    </xf>
    <xf numFmtId="0" fontId="10" fillId="0" borderId="2" xfId="0" applyFont="1" applyBorder="1" applyAlignment="1">
      <alignment horizontal="center"/>
    </xf>
    <xf numFmtId="0" fontId="10" fillId="0" borderId="0" xfId="0" applyFont="1" applyBorder="1" applyAlignment="1">
      <alignment horizontal="center"/>
    </xf>
    <xf numFmtId="0" fontId="10" fillId="0" borderId="3" xfId="0" applyFont="1" applyBorder="1" applyAlignment="1">
      <alignment horizontal="center"/>
    </xf>
    <xf numFmtId="0" fontId="0" fillId="0" borderId="2" xfId="0" applyBorder="1" applyAlignment="1">
      <alignment horizontal="center"/>
    </xf>
    <xf numFmtId="167" fontId="0" fillId="0" borderId="0" xfId="0" applyNumberFormat="1" applyBorder="1" applyAlignment="1">
      <alignment horizontal="center"/>
    </xf>
    <xf numFmtId="2" fontId="0" fillId="0" borderId="3" xfId="0" applyNumberFormat="1" applyBorder="1" applyAlignment="1">
      <alignment horizontal="right"/>
    </xf>
    <xf numFmtId="0" fontId="0" fillId="0" borderId="4" xfId="0" applyBorder="1" applyAlignment="1">
      <alignment horizontal="center"/>
    </xf>
    <xf numFmtId="167" fontId="0" fillId="0" borderId="5" xfId="0" applyNumberFormat="1" applyBorder="1" applyAlignment="1">
      <alignment horizontal="center"/>
    </xf>
    <xf numFmtId="2" fontId="0" fillId="0" borderId="6" xfId="0" applyNumberFormat="1" applyBorder="1" applyAlignment="1">
      <alignment horizontal="right"/>
    </xf>
    <xf numFmtId="0" fontId="0" fillId="0" borderId="3" xfId="0" applyBorder="1" applyAlignment="1" quotePrefix="1">
      <alignment/>
    </xf>
    <xf numFmtId="2" fontId="0" fillId="0" borderId="0" xfId="0" applyNumberFormat="1" applyBorder="1" applyAlignment="1" quotePrefix="1">
      <alignment/>
    </xf>
    <xf numFmtId="167" fontId="0" fillId="0" borderId="0" xfId="0" applyNumberFormat="1" applyBorder="1" applyAlignment="1" quotePrefix="1">
      <alignment/>
    </xf>
    <xf numFmtId="0" fontId="0" fillId="0" borderId="0" xfId="0" applyAlignment="1">
      <alignment horizontal="center"/>
    </xf>
    <xf numFmtId="0" fontId="0" fillId="0" borderId="0" xfId="0" applyAlignment="1">
      <alignment vertical="top" wrapText="1"/>
    </xf>
    <xf numFmtId="0" fontId="10" fillId="0" borderId="7" xfId="0" applyFont="1" applyBorder="1" applyAlignment="1">
      <alignment horizontal="center" wrapText="1"/>
    </xf>
    <xf numFmtId="0" fontId="10" fillId="0" borderId="8" xfId="0" applyFont="1" applyBorder="1" applyAlignment="1">
      <alignment horizontal="center" wrapText="1"/>
    </xf>
    <xf numFmtId="0" fontId="10" fillId="0" borderId="9" xfId="0" applyFont="1" applyBorder="1" applyAlignment="1">
      <alignment horizontal="center" wrapText="1"/>
    </xf>
    <xf numFmtId="0" fontId="10" fillId="0" borderId="0" xfId="0" applyFont="1" applyAlignment="1">
      <alignment horizontal="center"/>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Airflow vs Voltage</a:t>
            </a:r>
          </a:p>
        </c:rich>
      </c:tx>
      <c:layout>
        <c:manualLayout>
          <c:xMode val="factor"/>
          <c:yMode val="factor"/>
          <c:x val="0.0195"/>
          <c:y val="0.0795"/>
        </c:manualLayout>
      </c:layout>
      <c:spPr>
        <a:noFill/>
        <a:ln>
          <a:noFill/>
        </a:ln>
      </c:spPr>
    </c:title>
    <c:plotArea>
      <c:layout>
        <c:manualLayout>
          <c:xMode val="edge"/>
          <c:yMode val="edge"/>
          <c:x val="0.01975"/>
          <c:y val="0.14475"/>
          <c:w val="0.92375"/>
          <c:h val="0.7295"/>
        </c:manualLayout>
      </c:layout>
      <c:scatterChart>
        <c:scatterStyle val="smoothMarker"/>
        <c:varyColors val="0"/>
        <c:ser>
          <c:idx val="0"/>
          <c:order val="0"/>
          <c:tx>
            <c:v>Pro-M data</c:v>
          </c:tx>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6"/>
            <c:dispEq val="1"/>
            <c:dispRSqr val="0"/>
            <c:trendlineLbl>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c:trendlineLbl>
          </c:trendline>
          <c:xVal>
            <c:numRef>
              <c:f>'MAF data'!$C$5:$C$14</c:f>
              <c:numCache>
                <c:ptCount val="10"/>
                <c:pt idx="0">
                  <c:v>4.8319</c:v>
                </c:pt>
                <c:pt idx="1">
                  <c:v>4.6858</c:v>
                </c:pt>
                <c:pt idx="2">
                  <c:v>4.612</c:v>
                </c:pt>
                <c:pt idx="3">
                  <c:v>4.3046</c:v>
                </c:pt>
                <c:pt idx="4">
                  <c:v>3.3557</c:v>
                </c:pt>
                <c:pt idx="5">
                  <c:v>2.7132</c:v>
                </c:pt>
                <c:pt idx="6">
                  <c:v>1.5811</c:v>
                </c:pt>
                <c:pt idx="7">
                  <c:v>1.0186</c:v>
                </c:pt>
                <c:pt idx="8">
                  <c:v>0.5951</c:v>
                </c:pt>
                <c:pt idx="9">
                  <c:v>0.016</c:v>
                </c:pt>
              </c:numCache>
            </c:numRef>
          </c:xVal>
          <c:yVal>
            <c:numRef>
              <c:f>'MAF data'!$D$5:$D$14</c:f>
              <c:numCache>
                <c:ptCount val="10"/>
                <c:pt idx="0">
                  <c:v>1297.32</c:v>
                </c:pt>
                <c:pt idx="1">
                  <c:v>1198.68</c:v>
                </c:pt>
                <c:pt idx="2">
                  <c:v>1150.24</c:v>
                </c:pt>
                <c:pt idx="3">
                  <c:v>948.9</c:v>
                </c:pt>
                <c:pt idx="4">
                  <c:v>499.94</c:v>
                </c:pt>
                <c:pt idx="5">
                  <c:v>299.21</c:v>
                </c:pt>
                <c:pt idx="6">
                  <c:v>99.98</c:v>
                </c:pt>
                <c:pt idx="7">
                  <c:v>48.93</c:v>
                </c:pt>
                <c:pt idx="8">
                  <c:v>24.36</c:v>
                </c:pt>
                <c:pt idx="9">
                  <c:v>0</c:v>
                </c:pt>
              </c:numCache>
            </c:numRef>
          </c:yVal>
          <c:smooth val="1"/>
        </c:ser>
        <c:ser>
          <c:idx val="1"/>
          <c:order val="1"/>
          <c:tx>
            <c:v>New Curve</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'MAF data'!$K$6:$K$33</c:f>
              <c:numCache>
                <c:ptCount val="28"/>
                <c:pt idx="0">
                  <c:v>4.98999</c:v>
                </c:pt>
                <c:pt idx="1">
                  <c:v>4.69999</c:v>
                </c:pt>
                <c:pt idx="2">
                  <c:v>4.46911</c:v>
                </c:pt>
                <c:pt idx="3">
                  <c:v>4.297222</c:v>
                </c:pt>
                <c:pt idx="4">
                  <c:v>4.125333</c:v>
                </c:pt>
                <c:pt idx="5">
                  <c:v>3.953444</c:v>
                </c:pt>
                <c:pt idx="6">
                  <c:v>3.781555</c:v>
                </c:pt>
                <c:pt idx="7">
                  <c:v>3.609666</c:v>
                </c:pt>
                <c:pt idx="8">
                  <c:v>3.437777</c:v>
                </c:pt>
                <c:pt idx="9">
                  <c:v>3.265888</c:v>
                </c:pt>
                <c:pt idx="10">
                  <c:v>3.093999</c:v>
                </c:pt>
                <c:pt idx="11">
                  <c:v>2.92211</c:v>
                </c:pt>
                <c:pt idx="12">
                  <c:v>2.750221</c:v>
                </c:pt>
                <c:pt idx="13">
                  <c:v>2.578332</c:v>
                </c:pt>
                <c:pt idx="14">
                  <c:v>2.406443</c:v>
                </c:pt>
                <c:pt idx="15">
                  <c:v>2.234554</c:v>
                </c:pt>
                <c:pt idx="16">
                  <c:v>2.062665</c:v>
                </c:pt>
                <c:pt idx="17">
                  <c:v>1.890776</c:v>
                </c:pt>
                <c:pt idx="18">
                  <c:v>1.718887</c:v>
                </c:pt>
                <c:pt idx="19">
                  <c:v>1.546998</c:v>
                </c:pt>
                <c:pt idx="20">
                  <c:v>1.375109</c:v>
                </c:pt>
                <c:pt idx="21">
                  <c:v>1.20322</c:v>
                </c:pt>
                <c:pt idx="22">
                  <c:v>1.031331</c:v>
                </c:pt>
                <c:pt idx="23">
                  <c:v>0.859442</c:v>
                </c:pt>
                <c:pt idx="24">
                  <c:v>0.687553</c:v>
                </c:pt>
                <c:pt idx="25">
                  <c:v>0.515664</c:v>
                </c:pt>
                <c:pt idx="26">
                  <c:v>0.343775</c:v>
                </c:pt>
                <c:pt idx="27">
                  <c:v>0.171886</c:v>
                </c:pt>
              </c:numCache>
            </c:numRef>
          </c:xVal>
          <c:yVal>
            <c:numRef>
              <c:f>'MAF data'!$M$6:$M$33</c:f>
              <c:numCache>
                <c:ptCount val="28"/>
                <c:pt idx="0">
                  <c:v>1442.5310849420064</c:v>
                </c:pt>
                <c:pt idx="1">
                  <c:v>1231.617518405478</c:v>
                </c:pt>
                <c:pt idx="2">
                  <c:v>1076.0352033680083</c:v>
                </c:pt>
                <c:pt idx="3">
                  <c:v>968.4222848300216</c:v>
                </c:pt>
                <c:pt idx="4">
                  <c:v>868.2140118419014</c:v>
                </c:pt>
                <c:pt idx="5">
                  <c:v>775.5177263902467</c:v>
                </c:pt>
                <c:pt idx="6">
                  <c:v>690.261382202798</c:v>
                </c:pt>
                <c:pt idx="7">
                  <c:v>612.23400989562</c:v>
                </c:pt>
                <c:pt idx="8">
                  <c:v>541.1216096694712</c:v>
                </c:pt>
                <c:pt idx="9">
                  <c:v>476.5391088581403</c:v>
                </c:pt>
                <c:pt idx="10">
                  <c:v>418.05837454347835</c:v>
                </c:pt>
                <c:pt idx="11">
                  <c:v>365.2322714518457</c:v>
                </c:pt>
                <c:pt idx="12">
                  <c:v>317.61475534667716</c:v>
                </c:pt>
                <c:pt idx="13">
                  <c:v>274.7769921318925</c:v>
                </c:pt>
                <c:pt idx="14">
                  <c:v>236.31949288086622</c:v>
                </c:pt>
                <c:pt idx="15">
                  <c:v>201.8802550056731</c:v>
                </c:pt>
                <c:pt idx="16">
                  <c:v>171.13889978132164</c:v>
                </c:pt>
                <c:pt idx="17">
                  <c:v>143.8167964396991</c:v>
                </c:pt>
                <c:pt idx="18">
                  <c:v>119.67316304793917</c:v>
                </c:pt>
                <c:pt idx="19">
                  <c:v>98.49713438593027</c:v>
                </c:pt>
                <c:pt idx="20">
                  <c:v>80.09578703768133</c:v>
                </c:pt>
                <c:pt idx="21">
                  <c:v>64.27811191126113</c:v>
                </c:pt>
                <c:pt idx="22">
                  <c:v>50.834924402027134</c:v>
                </c:pt>
                <c:pt idx="23">
                  <c:v>39.51470241386126</c:v>
                </c:pt>
                <c:pt idx="24">
                  <c:v>29.995342453127815</c:v>
                </c:pt>
                <c:pt idx="25">
                  <c:v>21.851824010071024</c:v>
                </c:pt>
                <c:pt idx="26">
                  <c:v>14.519772442367838</c:v>
                </c:pt>
                <c:pt idx="27">
                  <c:v>7.254910575552898</c:v>
                </c:pt>
              </c:numCache>
            </c:numRef>
          </c:yVal>
          <c:smooth val="1"/>
        </c:ser>
        <c:axId val="8213708"/>
        <c:axId val="6814509"/>
      </c:scatterChart>
      <c:valAx>
        <c:axId val="8213708"/>
        <c:scaling>
          <c:orientation val="minMax"/>
          <c:max val="5"/>
          <c:min val="0"/>
        </c:scaling>
        <c:axPos val="b"/>
        <c:title>
          <c:tx>
            <c:rich>
              <a:bodyPr vert="horz" rot="0" anchor="ctr"/>
              <a:lstStyle/>
              <a:p>
                <a:pPr algn="ctr">
                  <a:defRPr/>
                </a:pPr>
                <a:r>
                  <a:rPr lang="en-US" cap="none" sz="1200" b="1" i="0" u="none" baseline="0">
                    <a:latin typeface="Arial"/>
                    <a:ea typeface="Arial"/>
                    <a:cs typeface="Arial"/>
                  </a:rPr>
                  <a:t>v</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814509"/>
        <c:crosses val="autoZero"/>
        <c:crossBetween val="midCat"/>
        <c:dispUnits/>
        <c:majorUnit val="1"/>
      </c:valAx>
      <c:valAx>
        <c:axId val="6814509"/>
        <c:scaling>
          <c:orientation val="minMax"/>
          <c:max val="2000"/>
          <c:min val="0"/>
        </c:scaling>
        <c:axPos val="l"/>
        <c:title>
          <c:tx>
            <c:rich>
              <a:bodyPr vert="horz" rot="-5400000" anchor="ctr"/>
              <a:lstStyle/>
              <a:p>
                <a:pPr algn="ctr">
                  <a:defRPr/>
                </a:pPr>
                <a:r>
                  <a:rPr lang="en-US" cap="none" sz="1200" b="1" i="0" u="none" baseline="0">
                    <a:latin typeface="Arial"/>
                    <a:ea typeface="Arial"/>
                    <a:cs typeface="Arial"/>
                  </a:rPr>
                  <a:t>kg/hr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8213708"/>
        <c:crosses val="autoZero"/>
        <c:crossBetween val="midCat"/>
        <c:dispUnits/>
        <c:minorUnit val="50"/>
      </c:valAx>
      <c:spPr>
        <a:solidFill>
          <a:srgbClr val="C0C0C0"/>
        </a:solidFill>
        <a:ln w="12700">
          <a:solidFill>
            <a:srgbClr val="808080"/>
          </a:solidFill>
        </a:ln>
      </c:spPr>
    </c:plotArea>
    <c:legend>
      <c:legendPos val="b"/>
      <c:layout>
        <c:manualLayout>
          <c:xMode val="edge"/>
          <c:yMode val="edge"/>
          <c:x val="0.3295"/>
          <c:y val="0.935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76200</xdr:rowOff>
    </xdr:from>
    <xdr:to>
      <xdr:col>12</xdr:col>
      <xdr:colOff>504825</xdr:colOff>
      <xdr:row>30</xdr:row>
      <xdr:rowOff>85725</xdr:rowOff>
    </xdr:to>
    <xdr:graphicFrame>
      <xdr:nvGraphicFramePr>
        <xdr:cNvPr id="1" name="Chart 1"/>
        <xdr:cNvGraphicFramePr/>
      </xdr:nvGraphicFramePr>
      <xdr:xfrm>
        <a:off x="276225" y="76200"/>
        <a:ext cx="7543800" cy="4867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AE43"/>
  <sheetViews>
    <sheetView tabSelected="1" workbookViewId="0" topLeftCell="A1">
      <selection activeCell="C5" sqref="C5"/>
    </sheetView>
  </sheetViews>
  <sheetFormatPr defaultColWidth="9.140625" defaultRowHeight="12.75"/>
  <cols>
    <col min="1" max="1" width="3.57421875" style="0" customWidth="1"/>
    <col min="2" max="2" width="12.00390625" style="0" customWidth="1"/>
    <col min="5" max="5" width="3.28125" style="0" customWidth="1"/>
    <col min="6" max="6" width="11.421875" style="0" customWidth="1"/>
    <col min="8" max="8" width="9.57421875" style="0" bestFit="1" customWidth="1"/>
    <col min="9" max="9" width="9.57421875" style="0" customWidth="1"/>
    <col min="10" max="10" width="12.140625" style="0" customWidth="1"/>
    <col min="12" max="12" width="9.7109375" style="0" customWidth="1"/>
    <col min="13" max="13" width="10.28125" style="0" customWidth="1"/>
    <col min="14" max="14" width="10.140625" style="0" customWidth="1"/>
    <col min="16" max="16" width="9.57421875" style="0" bestFit="1" customWidth="1"/>
    <col min="25" max="26" width="9.57421875" style="0" bestFit="1" customWidth="1"/>
    <col min="27" max="27" width="9.57421875" style="0" customWidth="1"/>
  </cols>
  <sheetData>
    <row r="1" spans="10:29" ht="14.25" thickBot="1" thickTop="1">
      <c r="J1" s="19"/>
      <c r="K1" s="19"/>
      <c r="L1" s="23" t="s">
        <v>18</v>
      </c>
      <c r="M1" s="24">
        <v>2</v>
      </c>
      <c r="N1" s="19" t="s">
        <v>19</v>
      </c>
      <c r="O1" s="22"/>
      <c r="AA1" s="46"/>
      <c r="AB1" s="46"/>
      <c r="AC1" s="26"/>
    </row>
    <row r="2" spans="2:28" ht="14.25" thickBot="1" thickTop="1">
      <c r="B2" s="48" t="s">
        <v>12</v>
      </c>
      <c r="C2" s="49"/>
      <c r="D2" s="50"/>
      <c r="E2" s="17"/>
      <c r="F2" s="17"/>
      <c r="G2" s="17"/>
      <c r="H2" s="17"/>
      <c r="I2" s="17"/>
      <c r="J2" s="20"/>
      <c r="K2" s="20"/>
      <c r="L2" s="23" t="s">
        <v>20</v>
      </c>
      <c r="M2" s="24">
        <v>3</v>
      </c>
      <c r="N2" s="19" t="s">
        <v>19</v>
      </c>
      <c r="X2" s="3"/>
      <c r="Y2" s="3"/>
      <c r="Z2" s="3"/>
      <c r="AA2" s="3"/>
      <c r="AB2" s="3"/>
    </row>
    <row r="3" spans="2:13" ht="13.5" thickTop="1">
      <c r="B3" s="31"/>
      <c r="C3" s="32"/>
      <c r="D3" s="33"/>
      <c r="E3" s="17"/>
      <c r="F3" s="17"/>
      <c r="G3" s="17"/>
      <c r="H3" s="51" t="s">
        <v>23</v>
      </c>
      <c r="I3" s="51"/>
      <c r="J3" s="17"/>
      <c r="K3" s="17"/>
      <c r="L3" s="17"/>
      <c r="M3" s="20"/>
    </row>
    <row r="4" spans="2:14" ht="12.75">
      <c r="B4" s="34" t="s">
        <v>11</v>
      </c>
      <c r="C4" s="35" t="s">
        <v>0</v>
      </c>
      <c r="D4" s="36" t="s">
        <v>2</v>
      </c>
      <c r="E4" s="17"/>
      <c r="F4" s="14" t="s">
        <v>16</v>
      </c>
      <c r="G4" s="14" t="s">
        <v>22</v>
      </c>
      <c r="H4" s="14" t="s">
        <v>24</v>
      </c>
      <c r="I4" s="14" t="s">
        <v>22</v>
      </c>
      <c r="J4" s="14" t="s">
        <v>11</v>
      </c>
      <c r="K4" s="14" t="s">
        <v>0</v>
      </c>
      <c r="L4" s="14" t="s">
        <v>2</v>
      </c>
      <c r="M4" s="20" t="s">
        <v>17</v>
      </c>
      <c r="N4" s="14" t="s">
        <v>25</v>
      </c>
    </row>
    <row r="5" spans="2:31" ht="12.75">
      <c r="B5" s="37">
        <v>10</v>
      </c>
      <c r="C5" s="38">
        <v>4.8319</v>
      </c>
      <c r="D5" s="43">
        <v>1297.32</v>
      </c>
      <c r="F5" s="44">
        <f aca="true" t="shared" si="0" ref="F5:F13">-0.211*C5^6+2.935*C5^5-14.995*C5^4+44.254*C5^3-34.663*C5^2+50.849*C5-0.8846</f>
        <v>1299.2433741325076</v>
      </c>
      <c r="G5" s="26">
        <f>(+F5-D5)/D5</f>
        <v>0.0014825749487463854</v>
      </c>
      <c r="H5" s="28">
        <f>F5*(1+(((C5-$K$33)*$M$1/100)+(($K$6-C5)*$M$2/100))/($K$6-$K$33))</f>
        <v>1325.654544597842</v>
      </c>
      <c r="I5" s="27">
        <f aca="true" t="shared" si="1" ref="I5:I13">(+H5-D5)/D5</f>
        <v>0.021840829246324786</v>
      </c>
      <c r="J5" s="3">
        <v>30</v>
      </c>
      <c r="K5">
        <v>15.99975585938</v>
      </c>
      <c r="L5" s="6">
        <f>L6</f>
        <v>1414.246335141409</v>
      </c>
      <c r="M5" s="21">
        <f>M6</f>
        <v>1442.5312618442372</v>
      </c>
      <c r="N5" s="27">
        <f aca="true" t="shared" si="2" ref="N5:N34">(+M5-L5)/L5</f>
        <v>0.020000000000000025</v>
      </c>
      <c r="O5" s="5"/>
      <c r="P5" s="6"/>
      <c r="Q5" s="27"/>
      <c r="R5" s="26"/>
      <c r="S5" s="26"/>
      <c r="Y5" s="29"/>
      <c r="Z5" s="6"/>
      <c r="AA5" s="6"/>
      <c r="AC5" s="26"/>
      <c r="AD5" s="30"/>
      <c r="AE5" s="30"/>
    </row>
    <row r="6" spans="2:31" ht="12.75">
      <c r="B6" s="37">
        <v>9</v>
      </c>
      <c r="C6" s="38">
        <v>4.6858</v>
      </c>
      <c r="D6" s="39">
        <v>1198.68</v>
      </c>
      <c r="F6" s="44">
        <f t="shared" si="0"/>
        <v>1197.0166476922325</v>
      </c>
      <c r="G6" s="26">
        <f aca="true" t="shared" si="3" ref="G6:G13">(+F6-D6)/D6</f>
        <v>-0.0013876533418156487</v>
      </c>
      <c r="H6" s="28">
        <f aca="true" t="shared" si="4" ref="H6:H13">F6*(1+(((C6-$K$33)*$M$1/100)+(($K$6-C6)*$M$2/100))/($K$6-$K$33))</f>
        <v>1221.7127134521752</v>
      </c>
      <c r="I6" s="27">
        <f t="shared" si="1"/>
        <v>0.019215064447705082</v>
      </c>
      <c r="J6" s="3">
        <v>29</v>
      </c>
      <c r="K6" s="5">
        <v>4.98999023438</v>
      </c>
      <c r="L6" s="45">
        <f aca="true" t="shared" si="5" ref="L6:L33">-0.211*K6^6+2.935*K6^5-14.995*K6^4+44.254*K6^3-34.663*K6^2+50.849*K6-0.8846</f>
        <v>1414.246335141409</v>
      </c>
      <c r="M6" s="21">
        <f aca="true" t="shared" si="6" ref="M6:M33">L6*(1+(((K6-$K$33)*$M$1/100)+(($K$6-K6)*$M$2/100))/($K$6-$K$33))</f>
        <v>1442.5312618442372</v>
      </c>
      <c r="N6" s="27">
        <f t="shared" si="2"/>
        <v>0.020000000000000025</v>
      </c>
      <c r="O6" s="5"/>
      <c r="P6" s="6"/>
      <c r="Q6" s="27"/>
      <c r="R6" s="26"/>
      <c r="S6" s="26"/>
      <c r="Y6" s="29"/>
      <c r="Z6" s="6"/>
      <c r="AA6" s="6"/>
      <c r="AC6" s="26"/>
      <c r="AD6" s="30"/>
      <c r="AE6" s="30"/>
    </row>
    <row r="7" spans="2:31" ht="12.75">
      <c r="B7" s="37">
        <v>8</v>
      </c>
      <c r="C7" s="38">
        <v>4.612</v>
      </c>
      <c r="D7" s="39">
        <v>1150.24</v>
      </c>
      <c r="F7" s="44">
        <f t="shared" si="0"/>
        <v>1147.0604448729234</v>
      </c>
      <c r="G7" s="26">
        <f t="shared" si="3"/>
        <v>-0.0027642536575641454</v>
      </c>
      <c r="H7" s="28">
        <f t="shared" si="4"/>
        <v>1170.9015443402704</v>
      </c>
      <c r="I7" s="27">
        <f t="shared" si="1"/>
        <v>0.017962811535219118</v>
      </c>
      <c r="J7" s="3">
        <v>28</v>
      </c>
      <c r="K7" s="5">
        <v>4.69995117188</v>
      </c>
      <c r="L7" s="45">
        <f t="shared" si="5"/>
        <v>1206.729347362169</v>
      </c>
      <c r="M7" s="21">
        <f t="shared" si="6"/>
        <v>1231.590356637593</v>
      </c>
      <c r="N7" s="27">
        <f t="shared" si="2"/>
        <v>0.02060197618444318</v>
      </c>
      <c r="O7" s="5"/>
      <c r="P7" s="6"/>
      <c r="Q7" s="27"/>
      <c r="R7" s="26"/>
      <c r="S7" s="26"/>
      <c r="Y7" s="29"/>
      <c r="Z7" s="6"/>
      <c r="AA7" s="6"/>
      <c r="AC7" s="26"/>
      <c r="AD7" s="30"/>
      <c r="AE7" s="30"/>
    </row>
    <row r="8" spans="2:31" ht="12.75">
      <c r="B8" s="37">
        <v>7</v>
      </c>
      <c r="C8" s="38">
        <v>4.3046</v>
      </c>
      <c r="D8" s="39">
        <v>948.9</v>
      </c>
      <c r="F8" s="44">
        <f t="shared" si="0"/>
        <v>952.4861249264117</v>
      </c>
      <c r="G8" s="26">
        <f t="shared" si="3"/>
        <v>0.0037792443106878333</v>
      </c>
      <c r="H8" s="28">
        <f t="shared" si="4"/>
        <v>972.8907853138238</v>
      </c>
      <c r="I8" s="27">
        <f t="shared" si="1"/>
        <v>0.02528273296851495</v>
      </c>
      <c r="J8" s="3">
        <v>27</v>
      </c>
      <c r="K8" s="5">
        <v>4.46899414063</v>
      </c>
      <c r="L8" s="45">
        <f t="shared" si="5"/>
        <v>1053.7458697543616</v>
      </c>
      <c r="M8" s="21">
        <f t="shared" si="6"/>
        <v>1075.9602316318676</v>
      </c>
      <c r="N8" s="27">
        <f t="shared" si="2"/>
        <v>0.02108132759057399</v>
      </c>
      <c r="O8" s="5"/>
      <c r="P8" s="6"/>
      <c r="Q8" s="27"/>
      <c r="R8" s="26"/>
      <c r="S8" s="26"/>
      <c r="Y8" s="29"/>
      <c r="Z8" s="6"/>
      <c r="AA8" s="6"/>
      <c r="AC8" s="26"/>
      <c r="AD8" s="30"/>
      <c r="AE8" s="30"/>
    </row>
    <row r="9" spans="2:31" ht="12.75">
      <c r="B9" s="37">
        <v>6</v>
      </c>
      <c r="C9" s="38">
        <v>3.3557</v>
      </c>
      <c r="D9" s="39">
        <v>499.94</v>
      </c>
      <c r="F9" s="44">
        <f t="shared" si="0"/>
        <v>497.84880665553277</v>
      </c>
      <c r="G9" s="26">
        <f t="shared" si="3"/>
        <v>-0.0041828886355707254</v>
      </c>
      <c r="H9" s="28">
        <f t="shared" si="4"/>
        <v>509.49447100661956</v>
      </c>
      <c r="I9" s="27">
        <f t="shared" si="1"/>
        <v>0.019111235361482508</v>
      </c>
      <c r="J9" s="3">
        <v>26</v>
      </c>
      <c r="K9" s="5">
        <v>4.29711914063</v>
      </c>
      <c r="L9" s="45">
        <f t="shared" si="5"/>
        <v>948.0360338292834</v>
      </c>
      <c r="M9" s="21">
        <f t="shared" si="6"/>
        <v>968.3600817235051</v>
      </c>
      <c r="N9" s="27">
        <f t="shared" si="2"/>
        <v>0.02143805421839226</v>
      </c>
      <c r="O9" s="5"/>
      <c r="P9" s="6"/>
      <c r="Q9" s="27"/>
      <c r="R9" s="26"/>
      <c r="S9" s="26"/>
      <c r="Y9" s="29"/>
      <c r="Z9" s="6"/>
      <c r="AA9" s="6"/>
      <c r="AC9" s="26"/>
      <c r="AD9" s="30"/>
      <c r="AE9" s="30"/>
    </row>
    <row r="10" spans="2:31" ht="12.75">
      <c r="B10" s="37">
        <v>5</v>
      </c>
      <c r="C10" s="38">
        <v>2.7132</v>
      </c>
      <c r="D10" s="39">
        <v>299.21</v>
      </c>
      <c r="F10" s="44">
        <f t="shared" si="0"/>
        <v>300.5671270493759</v>
      </c>
      <c r="G10" s="26">
        <f t="shared" si="3"/>
        <v>0.004535700843474306</v>
      </c>
      <c r="H10" s="28">
        <f t="shared" si="4"/>
        <v>307.99879323633724</v>
      </c>
      <c r="I10" s="27">
        <f t="shared" si="1"/>
        <v>0.029373327216126656</v>
      </c>
      <c r="J10" s="3">
        <v>25</v>
      </c>
      <c r="K10" s="5">
        <v>4.12524414063</v>
      </c>
      <c r="L10" s="45">
        <f t="shared" si="5"/>
        <v>849.6462924282022</v>
      </c>
      <c r="M10" s="21">
        <f t="shared" si="6"/>
        <v>868.1641471684701</v>
      </c>
      <c r="N10" s="27">
        <f t="shared" si="2"/>
        <v>0.02179478084621047</v>
      </c>
      <c r="O10" s="5"/>
      <c r="P10" s="6"/>
      <c r="Q10" s="27"/>
      <c r="R10" s="26"/>
      <c r="S10" s="26"/>
      <c r="Y10" s="29"/>
      <c r="Z10" s="6"/>
      <c r="AA10" s="6"/>
      <c r="AC10" s="26"/>
      <c r="AD10" s="30"/>
      <c r="AE10" s="30"/>
    </row>
    <row r="11" spans="2:31" ht="12.75">
      <c r="B11" s="37">
        <v>4</v>
      </c>
      <c r="C11" s="38">
        <v>1.5811</v>
      </c>
      <c r="D11" s="39">
        <v>99.98</v>
      </c>
      <c r="F11" s="44">
        <f t="shared" si="0"/>
        <v>99.77043791428068</v>
      </c>
      <c r="G11" s="26">
        <f t="shared" si="3"/>
        <v>-0.002096040065206309</v>
      </c>
      <c r="H11" s="28">
        <f t="shared" si="4"/>
        <v>102.47173778338687</v>
      </c>
      <c r="I11" s="27">
        <f t="shared" si="1"/>
        <v>0.024922362306329934</v>
      </c>
      <c r="J11" s="3">
        <v>24</v>
      </c>
      <c r="K11" s="5">
        <v>3.95336914063</v>
      </c>
      <c r="L11" s="45">
        <f t="shared" si="5"/>
        <v>758.6732287141386</v>
      </c>
      <c r="M11" s="21">
        <f t="shared" si="6"/>
        <v>775.4789844103453</v>
      </c>
      <c r="N11" s="27">
        <f t="shared" si="2"/>
        <v>0.022151507474028647</v>
      </c>
      <c r="O11" s="5"/>
      <c r="P11" s="6"/>
      <c r="Q11" s="27"/>
      <c r="R11" s="26"/>
      <c r="S11" s="26"/>
      <c r="Y11" s="29"/>
      <c r="Z11" s="6"/>
      <c r="AA11" s="6"/>
      <c r="AC11" s="26"/>
      <c r="AD11" s="30"/>
      <c r="AE11" s="30"/>
    </row>
    <row r="12" spans="2:31" ht="12.75">
      <c r="B12" s="37">
        <v>3</v>
      </c>
      <c r="C12" s="38">
        <v>1.0186</v>
      </c>
      <c r="D12" s="39">
        <v>48.93</v>
      </c>
      <c r="F12" s="44">
        <f t="shared" si="0"/>
        <v>48.55581177141881</v>
      </c>
      <c r="G12" s="26">
        <f t="shared" si="3"/>
        <v>-0.007647419345620064</v>
      </c>
      <c r="H12" s="28">
        <f t="shared" si="4"/>
        <v>49.927155206303574</v>
      </c>
      <c r="I12" s="27">
        <f t="shared" si="1"/>
        <v>0.02037921942169578</v>
      </c>
      <c r="J12" s="3">
        <v>23</v>
      </c>
      <c r="K12" s="5">
        <v>3.78149414063</v>
      </c>
      <c r="L12" s="45">
        <f t="shared" si="5"/>
        <v>675.0385626478684</v>
      </c>
      <c r="M12" s="21">
        <f t="shared" si="6"/>
        <v>690.2324886437209</v>
      </c>
      <c r="N12" s="27">
        <f t="shared" si="2"/>
        <v>0.022508234101846963</v>
      </c>
      <c r="O12" s="5"/>
      <c r="P12" s="6"/>
      <c r="Q12" s="27"/>
      <c r="R12" s="26"/>
      <c r="S12" s="26"/>
      <c r="Y12" s="29"/>
      <c r="Z12" s="6"/>
      <c r="AA12" s="6"/>
      <c r="AC12" s="26"/>
      <c r="AD12" s="30"/>
      <c r="AE12" s="30"/>
    </row>
    <row r="13" spans="2:31" ht="12.75">
      <c r="B13" s="37">
        <v>2</v>
      </c>
      <c r="C13" s="38">
        <v>0.5951</v>
      </c>
      <c r="D13" s="39">
        <v>24.36</v>
      </c>
      <c r="F13" s="44">
        <f t="shared" si="0"/>
        <v>24.7555682511542</v>
      </c>
      <c r="G13" s="26">
        <f t="shared" si="3"/>
        <v>0.016238433955427022</v>
      </c>
      <c r="H13" s="28">
        <f t="shared" si="4"/>
        <v>25.476489917220295</v>
      </c>
      <c r="I13" s="27">
        <f t="shared" si="1"/>
        <v>0.04583291942612052</v>
      </c>
      <c r="J13" s="3">
        <v>22</v>
      </c>
      <c r="K13" s="5">
        <v>3.60961914063</v>
      </c>
      <c r="L13" s="45">
        <f t="shared" si="5"/>
        <v>598.5283662060801</v>
      </c>
      <c r="M13" s="21">
        <f t="shared" si="6"/>
        <v>612.2136937949728</v>
      </c>
      <c r="N13" s="27">
        <f t="shared" si="2"/>
        <v>0.022864960729665075</v>
      </c>
      <c r="O13" s="5"/>
      <c r="P13" s="6"/>
      <c r="Q13" s="27"/>
      <c r="R13" s="26"/>
      <c r="S13" s="26"/>
      <c r="Y13" s="29"/>
      <c r="Z13" s="6"/>
      <c r="AA13" s="6"/>
      <c r="AC13" s="26"/>
      <c r="AD13" s="30"/>
      <c r="AE13" s="30"/>
    </row>
    <row r="14" spans="2:31" ht="12.75">
      <c r="B14" s="40">
        <v>1</v>
      </c>
      <c r="C14" s="41">
        <v>0.016</v>
      </c>
      <c r="D14" s="42">
        <v>0</v>
      </c>
      <c r="F14" s="4">
        <f>-0.054*C14^6+0.9051*C14^5-5.7035*C14^4+26.458*C14^3-16.681*C14^2+45.781*C14-0.7097</f>
        <v>0.01863366313158421</v>
      </c>
      <c r="G14" s="26"/>
      <c r="H14" s="26"/>
      <c r="I14" s="26"/>
      <c r="J14" s="3">
        <v>21</v>
      </c>
      <c r="K14" s="5">
        <v>3.43774414063</v>
      </c>
      <c r="L14" s="45">
        <f t="shared" si="5"/>
        <v>528.8283621618488</v>
      </c>
      <c r="M14" s="21">
        <f t="shared" si="6"/>
        <v>541.1086490537411</v>
      </c>
      <c r="N14" s="27">
        <f t="shared" si="2"/>
        <v>0.02322168735748327</v>
      </c>
      <c r="O14" s="5"/>
      <c r="P14" s="6"/>
      <c r="Q14" s="27"/>
      <c r="R14" s="26"/>
      <c r="S14" s="26"/>
      <c r="Y14" s="29"/>
      <c r="Z14" s="6"/>
      <c r="AA14" s="6"/>
      <c r="AC14" s="26"/>
      <c r="AD14" s="30"/>
      <c r="AE14" s="30"/>
    </row>
    <row r="15" spans="10:31" ht="12.75">
      <c r="J15" s="3">
        <v>20</v>
      </c>
      <c r="K15" s="5">
        <v>3.26586914063</v>
      </c>
      <c r="L15" s="45">
        <f t="shared" si="5"/>
        <v>465.55530642746027</v>
      </c>
      <c r="M15" s="21">
        <f t="shared" si="6"/>
        <v>476.5323621754609</v>
      </c>
      <c r="N15" s="27">
        <f t="shared" si="2"/>
        <v>0.02357841398530165</v>
      </c>
      <c r="O15" s="5"/>
      <c r="P15" s="6"/>
      <c r="Q15" s="27"/>
      <c r="R15" s="26"/>
      <c r="S15" s="26"/>
      <c r="Y15" s="29"/>
      <c r="Z15" s="6"/>
      <c r="AA15" s="6"/>
      <c r="AC15" s="26"/>
      <c r="AD15" s="30"/>
      <c r="AE15" s="30"/>
    </row>
    <row r="16" spans="2:31" ht="12.75" customHeight="1">
      <c r="B16" s="47" t="s">
        <v>26</v>
      </c>
      <c r="C16" s="47"/>
      <c r="D16" s="47"/>
      <c r="E16" s="47"/>
      <c r="F16" s="47"/>
      <c r="G16" s="47"/>
      <c r="H16" s="25"/>
      <c r="I16" s="25"/>
      <c r="J16" s="3">
        <v>19</v>
      </c>
      <c r="K16" s="5">
        <v>3.09399414063</v>
      </c>
      <c r="L16" s="45">
        <f t="shared" si="5"/>
        <v>408.2844539595559</v>
      </c>
      <c r="M16" s="21">
        <f t="shared" si="6"/>
        <v>418.05679977522874</v>
      </c>
      <c r="N16" s="27">
        <f t="shared" si="2"/>
        <v>0.023935140613119903</v>
      </c>
      <c r="O16" s="5"/>
      <c r="P16" s="6"/>
      <c r="Q16" s="27"/>
      <c r="R16" s="26"/>
      <c r="S16" s="26"/>
      <c r="Y16" s="29"/>
      <c r="Z16" s="6"/>
      <c r="AA16" s="6"/>
      <c r="AC16" s="26"/>
      <c r="AD16" s="30"/>
      <c r="AE16" s="30"/>
    </row>
    <row r="17" spans="2:31" ht="12.75">
      <c r="B17" s="47"/>
      <c r="C17" s="47"/>
      <c r="D17" s="47"/>
      <c r="E17" s="47"/>
      <c r="F17" s="47"/>
      <c r="G17" s="47"/>
      <c r="H17" s="25"/>
      <c r="I17" s="25"/>
      <c r="J17" s="3">
        <v>18</v>
      </c>
      <c r="K17" s="5">
        <v>2.92211914063</v>
      </c>
      <c r="L17" s="45">
        <f t="shared" si="5"/>
        <v>356.57310822661964</v>
      </c>
      <c r="M17" s="21">
        <f t="shared" si="6"/>
        <v>365.2349348333493</v>
      </c>
      <c r="N17" s="27">
        <f t="shared" si="2"/>
        <v>0.02429186724093804</v>
      </c>
      <c r="O17" s="5"/>
      <c r="P17" s="6"/>
      <c r="Q17" s="27"/>
      <c r="R17" s="26"/>
      <c r="S17" s="26"/>
      <c r="Y17" s="29"/>
      <c r="Z17" s="6"/>
      <c r="AA17" s="6"/>
      <c r="AC17" s="26"/>
      <c r="AD17" s="30"/>
      <c r="AE17" s="30"/>
    </row>
    <row r="18" spans="2:31" ht="12.75">
      <c r="B18" s="47"/>
      <c r="C18" s="47"/>
      <c r="D18" s="47"/>
      <c r="E18" s="47"/>
      <c r="F18" s="47"/>
      <c r="G18" s="47"/>
      <c r="H18" s="25"/>
      <c r="I18" s="25"/>
      <c r="J18" s="3">
        <v>17</v>
      </c>
      <c r="K18" s="5">
        <v>2.75024414063</v>
      </c>
      <c r="L18" s="45">
        <f t="shared" si="5"/>
        <v>309.9802542387911</v>
      </c>
      <c r="M18" s="21">
        <f t="shared" si="6"/>
        <v>317.62083163285683</v>
      </c>
      <c r="N18" s="27">
        <f t="shared" si="2"/>
        <v>0.024648593868756213</v>
      </c>
      <c r="O18" s="5"/>
      <c r="P18" s="6"/>
      <c r="Q18" s="27"/>
      <c r="R18" s="26"/>
      <c r="S18" s="26"/>
      <c r="Y18" s="29"/>
      <c r="Z18" s="6"/>
      <c r="AA18" s="6"/>
      <c r="AC18" s="26"/>
      <c r="AD18" s="30"/>
      <c r="AE18" s="30"/>
    </row>
    <row r="19" spans="2:31" ht="12.75">
      <c r="B19" s="18"/>
      <c r="C19" s="18"/>
      <c r="D19" s="18"/>
      <c r="E19" s="18"/>
      <c r="F19" s="18"/>
      <c r="G19" s="18"/>
      <c r="H19" s="18"/>
      <c r="I19" s="18"/>
      <c r="J19" s="3">
        <v>16</v>
      </c>
      <c r="K19" s="5">
        <v>2.57836914063</v>
      </c>
      <c r="L19" s="45">
        <f t="shared" si="5"/>
        <v>268.08227514001874</v>
      </c>
      <c r="M19" s="21">
        <f t="shared" si="6"/>
        <v>274.78575834934577</v>
      </c>
      <c r="N19" s="27">
        <f t="shared" si="2"/>
        <v>0.02500532049657449</v>
      </c>
      <c r="O19" s="5"/>
      <c r="P19" s="6"/>
      <c r="Q19" s="27"/>
      <c r="R19" s="26"/>
      <c r="S19" s="26"/>
      <c r="Y19" s="29"/>
      <c r="Z19" s="6"/>
      <c r="AA19" s="6"/>
      <c r="AC19" s="26"/>
      <c r="AD19" s="30"/>
      <c r="AE19" s="30"/>
    </row>
    <row r="20" spans="2:31" ht="12.75">
      <c r="B20" s="47" t="s">
        <v>13</v>
      </c>
      <c r="C20" s="47"/>
      <c r="D20" s="47"/>
      <c r="E20" s="47"/>
      <c r="F20" s="47"/>
      <c r="G20" s="47"/>
      <c r="H20" s="25"/>
      <c r="I20" s="25"/>
      <c r="J20" s="3">
        <v>15</v>
      </c>
      <c r="K20" s="5">
        <v>2.40649414063</v>
      </c>
      <c r="L20" s="45">
        <f t="shared" si="5"/>
        <v>230.4847523625407</v>
      </c>
      <c r="M20" s="21">
        <f t="shared" si="6"/>
        <v>236.33031751341343</v>
      </c>
      <c r="N20" s="27">
        <f t="shared" si="2"/>
        <v>0.025362047124392724</v>
      </c>
      <c r="O20" s="5"/>
      <c r="P20" s="6"/>
      <c r="Q20" s="27"/>
      <c r="R20" s="26"/>
      <c r="S20" s="26"/>
      <c r="Y20" s="29"/>
      <c r="Z20" s="6"/>
      <c r="AA20" s="6"/>
      <c r="AC20" s="26"/>
      <c r="AD20" s="30"/>
      <c r="AE20" s="30"/>
    </row>
    <row r="21" spans="2:31" ht="12.75">
      <c r="B21" s="47"/>
      <c r="C21" s="47"/>
      <c r="D21" s="47"/>
      <c r="E21" s="47"/>
      <c r="F21" s="47"/>
      <c r="G21" s="47"/>
      <c r="H21" s="25"/>
      <c r="I21" s="25"/>
      <c r="J21" s="3">
        <v>14</v>
      </c>
      <c r="K21" s="5">
        <v>2.23461914063</v>
      </c>
      <c r="L21" s="45">
        <f t="shared" si="5"/>
        <v>196.83034934370298</v>
      </c>
      <c r="M21" s="21">
        <f t="shared" si="6"/>
        <v>201.8925845660423</v>
      </c>
      <c r="N21" s="27">
        <f t="shared" si="2"/>
        <v>0.025718773752210874</v>
      </c>
      <c r="O21" s="5"/>
      <c r="P21" s="6"/>
      <c r="Q21" s="27"/>
      <c r="R21" s="26"/>
      <c r="S21" s="26"/>
      <c r="Y21" s="29"/>
      <c r="Z21" s="6"/>
      <c r="AA21" s="6"/>
      <c r="AC21" s="26"/>
      <c r="AD21" s="30"/>
      <c r="AE21" s="30"/>
    </row>
    <row r="22" spans="2:31" ht="12.75">
      <c r="B22" s="47"/>
      <c r="C22" s="47"/>
      <c r="D22" s="47"/>
      <c r="E22" s="47"/>
      <c r="F22" s="47"/>
      <c r="G22" s="47"/>
      <c r="H22" s="25"/>
      <c r="I22" s="25"/>
      <c r="J22" s="3">
        <v>13</v>
      </c>
      <c r="K22" s="5">
        <v>2.06274414063</v>
      </c>
      <c r="L22" s="45">
        <f t="shared" si="5"/>
        <v>166.80277880510928</v>
      </c>
      <c r="M22" s="21">
        <f t="shared" si="6"/>
        <v>171.15224472723185</v>
      </c>
      <c r="N22" s="27">
        <f t="shared" si="2"/>
        <v>0.02607550038002925</v>
      </c>
      <c r="O22" s="5"/>
      <c r="P22" s="6"/>
      <c r="Q22" s="27"/>
      <c r="R22" s="26"/>
      <c r="S22" s="26"/>
      <c r="Y22" s="29"/>
      <c r="Z22" s="6"/>
      <c r="AA22" s="6"/>
      <c r="AC22" s="26"/>
      <c r="AD22" s="30"/>
      <c r="AE22" s="30"/>
    </row>
    <row r="23" spans="2:31" ht="12.75">
      <c r="B23" s="18"/>
      <c r="C23" s="18"/>
      <c r="D23" s="18"/>
      <c r="E23" s="18"/>
      <c r="F23" s="18"/>
      <c r="G23" s="18"/>
      <c r="H23" s="18"/>
      <c r="I23" s="18"/>
      <c r="J23" s="3">
        <v>12</v>
      </c>
      <c r="K23" s="5">
        <v>1.89086914063</v>
      </c>
      <c r="L23" s="45">
        <f t="shared" si="5"/>
        <v>140.12685359410375</v>
      </c>
      <c r="M23" s="21">
        <f t="shared" si="6"/>
        <v>143.8307183981985</v>
      </c>
      <c r="N23" s="27">
        <f t="shared" si="2"/>
        <v>0.026432227007847513</v>
      </c>
      <c r="O23" s="5"/>
      <c r="P23" s="6"/>
      <c r="Q23" s="27"/>
      <c r="R23" s="26"/>
      <c r="S23" s="26"/>
      <c r="Y23" s="29"/>
      <c r="Z23" s="6"/>
      <c r="AA23" s="6"/>
      <c r="AC23" s="26"/>
      <c r="AD23" s="30"/>
      <c r="AE23" s="30"/>
    </row>
    <row r="24" spans="2:31" ht="12.75">
      <c r="B24" s="47" t="s">
        <v>14</v>
      </c>
      <c r="C24" s="47"/>
      <c r="D24" s="47"/>
      <c r="E24" s="47"/>
      <c r="F24" s="47"/>
      <c r="G24" s="47"/>
      <c r="H24" s="25"/>
      <c r="I24" s="25"/>
      <c r="J24" s="3">
        <v>11</v>
      </c>
      <c r="K24" s="5">
        <v>1.71899414063</v>
      </c>
      <c r="L24" s="45">
        <f t="shared" si="5"/>
        <v>116.56462108758858</v>
      </c>
      <c r="M24" s="21">
        <f t="shared" si="6"/>
        <v>119.68726531746292</v>
      </c>
      <c r="N24" s="27">
        <f t="shared" si="2"/>
        <v>0.0267889536356656</v>
      </c>
      <c r="O24" s="5"/>
      <c r="P24" s="6"/>
      <c r="Q24" s="27"/>
      <c r="R24" s="26"/>
      <c r="S24" s="26"/>
      <c r="Y24" s="29"/>
      <c r="Z24" s="6"/>
      <c r="AA24" s="6"/>
      <c r="AC24" s="26"/>
      <c r="AD24" s="30"/>
      <c r="AE24" s="30"/>
    </row>
    <row r="25" spans="2:31" ht="12.75">
      <c r="B25" s="47"/>
      <c r="C25" s="47"/>
      <c r="D25" s="47"/>
      <c r="E25" s="47"/>
      <c r="F25" s="47"/>
      <c r="G25" s="47"/>
      <c r="H25" s="25"/>
      <c r="I25" s="25"/>
      <c r="J25" s="3">
        <v>10</v>
      </c>
      <c r="K25" s="5">
        <v>1.54711914063</v>
      </c>
      <c r="L25" s="45">
        <f t="shared" si="5"/>
        <v>95.90758115817393</v>
      </c>
      <c r="M25" s="21">
        <f t="shared" si="6"/>
        <v>98.51105769113784</v>
      </c>
      <c r="N25" s="27">
        <f t="shared" si="2"/>
        <v>0.02714568026348377</v>
      </c>
      <c r="O25" s="5"/>
      <c r="P25" s="6"/>
      <c r="Q25" s="27"/>
      <c r="R25" s="26"/>
      <c r="S25" s="26"/>
      <c r="Y25" s="29"/>
      <c r="Z25" s="6"/>
      <c r="AA25" s="6"/>
      <c r="AC25" s="26"/>
      <c r="AD25" s="30"/>
      <c r="AE25" s="30"/>
    </row>
    <row r="26" spans="2:31" ht="12.75">
      <c r="B26" s="47"/>
      <c r="C26" s="47"/>
      <c r="D26" s="47"/>
      <c r="E26" s="47"/>
      <c r="F26" s="47"/>
      <c r="G26" s="47"/>
      <c r="H26" s="25"/>
      <c r="I26" s="25"/>
      <c r="J26" s="3">
        <v>9</v>
      </c>
      <c r="K26" s="5">
        <v>1.375</v>
      </c>
      <c r="L26" s="45">
        <f t="shared" si="5"/>
        <v>77.94134322586059</v>
      </c>
      <c r="M26" s="21">
        <f t="shared" si="6"/>
        <v>80.08495725488032</v>
      </c>
      <c r="N26" s="27">
        <f t="shared" si="2"/>
        <v>0.027502913605272437</v>
      </c>
      <c r="O26" s="5"/>
      <c r="P26" s="6"/>
      <c r="Q26" s="27"/>
      <c r="R26" s="26"/>
      <c r="S26" s="26"/>
      <c r="Y26" s="29"/>
      <c r="Z26" s="6"/>
      <c r="AA26" s="6"/>
      <c r="AC26" s="26"/>
      <c r="AD26" s="30"/>
      <c r="AE26" s="30"/>
    </row>
    <row r="27" spans="2:31" ht="12.75">
      <c r="B27" s="18"/>
      <c r="C27" s="18"/>
      <c r="D27" s="18"/>
      <c r="E27" s="18"/>
      <c r="F27" s="18"/>
      <c r="G27" s="18"/>
      <c r="H27" s="18"/>
      <c r="I27" s="18"/>
      <c r="J27" s="3">
        <v>8</v>
      </c>
      <c r="K27" s="5">
        <v>1.203125</v>
      </c>
      <c r="L27" s="45">
        <f t="shared" si="5"/>
        <v>62.52803729176585</v>
      </c>
      <c r="M27" s="21">
        <f t="shared" si="6"/>
        <v>64.27004591519572</v>
      </c>
      <c r="N27" s="27">
        <f t="shared" si="2"/>
        <v>0.027859640233090694</v>
      </c>
      <c r="O27" s="5"/>
      <c r="P27" s="6"/>
      <c r="Q27" s="27"/>
      <c r="R27" s="26"/>
      <c r="S27" s="26"/>
      <c r="Y27" s="29"/>
      <c r="Z27" s="6"/>
      <c r="AA27" s="6"/>
      <c r="AC27" s="26"/>
      <c r="AD27" s="30"/>
      <c r="AE27" s="30"/>
    </row>
    <row r="28" spans="2:31" ht="12.75">
      <c r="B28" s="47" t="s">
        <v>15</v>
      </c>
      <c r="C28" s="47"/>
      <c r="D28" s="47"/>
      <c r="E28" s="47"/>
      <c r="F28" s="47"/>
      <c r="G28" s="47"/>
      <c r="H28" s="25"/>
      <c r="I28" s="25"/>
      <c r="J28" s="3">
        <v>7</v>
      </c>
      <c r="K28" s="5">
        <v>1.03125</v>
      </c>
      <c r="L28" s="45">
        <f t="shared" si="5"/>
        <v>49.43425597891826</v>
      </c>
      <c r="M28" s="21">
        <f t="shared" si="6"/>
        <v>50.82911108111549</v>
      </c>
      <c r="N28" s="27">
        <f t="shared" si="2"/>
        <v>0.028216366860908833</v>
      </c>
      <c r="O28" s="5"/>
      <c r="P28" s="6"/>
      <c r="Q28" s="27"/>
      <c r="R28" s="26"/>
      <c r="S28" s="26"/>
      <c r="Y28" s="29"/>
      <c r="Z28" s="6"/>
      <c r="AA28" s="6"/>
      <c r="AC28" s="26"/>
      <c r="AD28" s="30"/>
      <c r="AE28" s="30"/>
    </row>
    <row r="29" spans="2:31" ht="12.75">
      <c r="B29" s="47"/>
      <c r="C29" s="47"/>
      <c r="D29" s="47"/>
      <c r="E29" s="47"/>
      <c r="F29" s="47"/>
      <c r="G29" s="47"/>
      <c r="H29" s="25"/>
      <c r="I29" s="25"/>
      <c r="J29" s="3">
        <v>6</v>
      </c>
      <c r="K29" s="5">
        <v>0.859375</v>
      </c>
      <c r="L29" s="45">
        <f t="shared" si="5"/>
        <v>38.41308350430247</v>
      </c>
      <c r="M29" s="21">
        <f t="shared" si="6"/>
        <v>39.51066413046119</v>
      </c>
      <c r="N29" s="27">
        <f t="shared" si="2"/>
        <v>0.028573093488727136</v>
      </c>
      <c r="O29" s="5"/>
      <c r="P29" s="6"/>
      <c r="Q29" s="27"/>
      <c r="R29" s="26"/>
      <c r="S29" s="26"/>
      <c r="Y29" s="29"/>
      <c r="Z29" s="6"/>
      <c r="AA29" s="6"/>
      <c r="AC29" s="26"/>
      <c r="AD29" s="30"/>
      <c r="AE29" s="30"/>
    </row>
    <row r="30" spans="2:19" ht="12.75">
      <c r="B30" s="47"/>
      <c r="C30" s="47"/>
      <c r="D30" s="47"/>
      <c r="E30" s="47"/>
      <c r="F30" s="47"/>
      <c r="G30" s="47"/>
      <c r="H30" s="25"/>
      <c r="I30" s="25"/>
      <c r="J30" s="3">
        <v>5</v>
      </c>
      <c r="K30" s="5">
        <v>0.6875</v>
      </c>
      <c r="L30" s="45">
        <f t="shared" si="5"/>
        <v>29.14935819121599</v>
      </c>
      <c r="M30" s="21">
        <f t="shared" si="6"/>
        <v>29.992643880200614</v>
      </c>
      <c r="N30" s="27">
        <f t="shared" si="2"/>
        <v>0.028929820116545327</v>
      </c>
      <c r="O30" s="5"/>
      <c r="P30" s="6"/>
      <c r="Q30" s="27"/>
      <c r="R30" s="26"/>
      <c r="S30" s="26"/>
    </row>
    <row r="31" spans="2:19" ht="12.75">
      <c r="B31" s="47"/>
      <c r="C31" s="47"/>
      <c r="D31" s="47"/>
      <c r="E31" s="47"/>
      <c r="F31" s="47"/>
      <c r="G31" s="47"/>
      <c r="H31" s="25"/>
      <c r="I31" s="25"/>
      <c r="J31" s="3">
        <v>4</v>
      </c>
      <c r="K31" s="5">
        <v>0.515625</v>
      </c>
      <c r="L31" s="45">
        <f t="shared" si="5"/>
        <v>21.228386246297788</v>
      </c>
      <c r="M31" s="21">
        <f t="shared" si="6"/>
        <v>21.850092372407392</v>
      </c>
      <c r="N31" s="27">
        <f t="shared" si="2"/>
        <v>0.029286546744363536</v>
      </c>
      <c r="O31" s="5"/>
      <c r="P31" s="6"/>
      <c r="Q31" s="27"/>
      <c r="R31" s="26"/>
      <c r="S31" s="26"/>
    </row>
    <row r="32" spans="2:19" ht="12.75">
      <c r="B32" s="47"/>
      <c r="C32" s="47"/>
      <c r="D32" s="47"/>
      <c r="E32" s="47"/>
      <c r="F32" s="47"/>
      <c r="G32" s="47"/>
      <c r="H32" s="25"/>
      <c r="I32" s="25"/>
      <c r="J32" s="3">
        <v>3</v>
      </c>
      <c r="K32" s="5">
        <v>0.34375</v>
      </c>
      <c r="L32" s="45">
        <f t="shared" si="5"/>
        <v>14.10073909889031</v>
      </c>
      <c r="M32" s="21">
        <f t="shared" si="6"/>
        <v>14.518731162748528</v>
      </c>
      <c r="N32" s="27">
        <f t="shared" si="2"/>
        <v>0.029643273372181818</v>
      </c>
      <c r="O32" s="5"/>
      <c r="P32" s="6"/>
      <c r="Q32" s="27"/>
      <c r="R32" s="26"/>
      <c r="S32" s="26"/>
    </row>
    <row r="33" spans="2:19" ht="12.75">
      <c r="B33" s="18"/>
      <c r="C33" s="18"/>
      <c r="D33" s="18"/>
      <c r="E33" s="18"/>
      <c r="F33" s="18"/>
      <c r="G33" s="18"/>
      <c r="H33" s="18"/>
      <c r="I33" s="18"/>
      <c r="J33" s="3">
        <v>2</v>
      </c>
      <c r="K33" s="5">
        <v>0.171875</v>
      </c>
      <c r="L33" s="45">
        <f t="shared" si="5"/>
        <v>7.043134302734796</v>
      </c>
      <c r="M33" s="21">
        <f t="shared" si="6"/>
        <v>7.25442833181684</v>
      </c>
      <c r="N33" s="27">
        <f t="shared" si="2"/>
        <v>0.030000000000000016</v>
      </c>
      <c r="O33" s="5"/>
      <c r="P33" s="6"/>
      <c r="Q33" s="27"/>
      <c r="R33" s="26"/>
      <c r="S33" s="26"/>
    </row>
    <row r="34" spans="2:19" ht="12.75">
      <c r="B34" s="47" t="s">
        <v>27</v>
      </c>
      <c r="C34" s="47"/>
      <c r="D34" s="47"/>
      <c r="E34" s="47"/>
      <c r="F34" s="47"/>
      <c r="G34" s="47"/>
      <c r="H34" s="25"/>
      <c r="I34" s="25"/>
      <c r="J34" s="3">
        <v>1</v>
      </c>
      <c r="K34">
        <v>0</v>
      </c>
      <c r="L34" s="6">
        <f>+L33</f>
        <v>7.043134302734796</v>
      </c>
      <c r="M34" s="21">
        <f>+M33</f>
        <v>7.25442833181684</v>
      </c>
      <c r="N34" s="27">
        <f t="shared" si="2"/>
        <v>0.030000000000000016</v>
      </c>
      <c r="O34" s="5"/>
      <c r="P34" s="6"/>
      <c r="Q34" s="27"/>
      <c r="R34" s="26"/>
      <c r="S34" s="26"/>
    </row>
    <row r="35" spans="2:9" ht="12.75">
      <c r="B35" s="47"/>
      <c r="C35" s="47"/>
      <c r="D35" s="47"/>
      <c r="E35" s="47"/>
      <c r="F35" s="47"/>
      <c r="G35" s="47"/>
      <c r="H35" s="25"/>
      <c r="I35" s="25"/>
    </row>
    <row r="36" spans="2:9" ht="12.75">
      <c r="B36" s="47"/>
      <c r="C36" s="47"/>
      <c r="D36" s="47"/>
      <c r="E36" s="47"/>
      <c r="F36" s="47"/>
      <c r="G36" s="47"/>
      <c r="H36" s="25"/>
      <c r="I36" s="25"/>
    </row>
    <row r="37" spans="2:16" ht="12.75">
      <c r="B37" s="18"/>
      <c r="C37" s="18"/>
      <c r="D37" s="18"/>
      <c r="E37" s="18"/>
      <c r="F37" s="18"/>
      <c r="G37" s="18"/>
      <c r="H37" s="18"/>
      <c r="I37" s="18"/>
      <c r="K37" s="5"/>
      <c r="L37" s="6"/>
      <c r="P37" s="6"/>
    </row>
    <row r="38" spans="2:9" ht="12.75">
      <c r="B38" s="47" t="s">
        <v>28</v>
      </c>
      <c r="C38" s="47"/>
      <c r="D38" s="47"/>
      <c r="E38" s="47"/>
      <c r="F38" s="47"/>
      <c r="G38" s="47"/>
      <c r="H38" s="25"/>
      <c r="I38" s="25"/>
    </row>
    <row r="39" spans="2:9" ht="12.75">
      <c r="B39" s="47"/>
      <c r="C39" s="47"/>
      <c r="D39" s="47"/>
      <c r="E39" s="47"/>
      <c r="F39" s="47"/>
      <c r="G39" s="47"/>
      <c r="H39" s="25"/>
      <c r="I39" s="25"/>
    </row>
    <row r="40" spans="2:9" ht="12.75">
      <c r="B40" s="47"/>
      <c r="C40" s="47"/>
      <c r="D40" s="47"/>
      <c r="E40" s="47"/>
      <c r="F40" s="47"/>
      <c r="G40" s="47"/>
      <c r="H40" s="25"/>
      <c r="I40" s="25"/>
    </row>
    <row r="42" spans="2:9" ht="12.75">
      <c r="B42" s="47" t="s">
        <v>21</v>
      </c>
      <c r="C42" s="47"/>
      <c r="D42" s="47"/>
      <c r="E42" s="47"/>
      <c r="F42" s="47"/>
      <c r="G42" s="47"/>
      <c r="H42" s="25"/>
      <c r="I42" s="25"/>
    </row>
    <row r="43" spans="2:9" ht="12.75">
      <c r="B43" s="47"/>
      <c r="C43" s="47"/>
      <c r="D43" s="47"/>
      <c r="E43" s="47"/>
      <c r="F43" s="47"/>
      <c r="G43" s="47"/>
      <c r="H43" s="25"/>
      <c r="I43" s="25"/>
    </row>
  </sheetData>
  <mergeCells count="10">
    <mergeCell ref="AA1:AB1"/>
    <mergeCell ref="B38:G40"/>
    <mergeCell ref="B42:G43"/>
    <mergeCell ref="B28:G32"/>
    <mergeCell ref="B34:G36"/>
    <mergeCell ref="B2:D2"/>
    <mergeCell ref="B16:G18"/>
    <mergeCell ref="B20:G22"/>
    <mergeCell ref="B24:G26"/>
    <mergeCell ref="H3:I3"/>
  </mergeCells>
  <printOptions/>
  <pageMargins left="0.75" right="0.75" top="1" bottom="1" header="0.5" footer="0.5"/>
  <pageSetup fitToHeight="1" fitToWidth="1" horizontalDpi="300" verticalDpi="300" orientation="portrait" scale="86" r:id="rId1"/>
</worksheet>
</file>

<file path=xl/worksheets/sheet2.xml><?xml version="1.0" encoding="utf-8"?>
<worksheet xmlns="http://schemas.openxmlformats.org/spreadsheetml/2006/main" xmlns:r="http://schemas.openxmlformats.org/officeDocument/2006/relationships">
  <dimension ref="A1:Z54"/>
  <sheetViews>
    <sheetView workbookViewId="0" topLeftCell="A1">
      <selection activeCell="K19" sqref="K19"/>
    </sheetView>
  </sheetViews>
  <sheetFormatPr defaultColWidth="9.140625" defaultRowHeight="12.75"/>
  <cols>
    <col min="17" max="17" width="12.28125" style="0" customWidth="1"/>
  </cols>
  <sheetData>
    <row r="1" spans="1:10" ht="12.75">
      <c r="A1" s="3"/>
      <c r="B1" s="3"/>
      <c r="C1" s="3"/>
      <c r="D1" s="3"/>
      <c r="E1" s="3"/>
      <c r="F1" s="3"/>
      <c r="G1" s="3"/>
      <c r="H1" s="3"/>
      <c r="I1" s="3"/>
      <c r="J1" s="3"/>
    </row>
    <row r="2" spans="1:10" ht="12.75">
      <c r="A2" s="2"/>
      <c r="B2" s="1"/>
      <c r="C2" s="1"/>
      <c r="E2" s="1"/>
      <c r="G2" s="4"/>
      <c r="H2" s="4"/>
      <c r="I2" s="4"/>
      <c r="J2" s="4"/>
    </row>
    <row r="3" spans="1:10" ht="12.75">
      <c r="A3" s="2"/>
      <c r="G3" s="4"/>
      <c r="H3" s="4"/>
      <c r="I3" s="4"/>
      <c r="J3" s="4"/>
    </row>
    <row r="4" spans="1:10" ht="12.75">
      <c r="A4" s="2"/>
      <c r="G4" s="4"/>
      <c r="H4" s="4"/>
      <c r="I4" s="4"/>
      <c r="J4" s="4"/>
    </row>
    <row r="5" spans="1:10" ht="12.75">
      <c r="A5" s="2"/>
      <c r="G5" s="4"/>
      <c r="H5" s="4"/>
      <c r="I5" s="4"/>
      <c r="J5" s="4"/>
    </row>
    <row r="6" spans="1:10" ht="12.75">
      <c r="A6" s="2"/>
      <c r="G6" s="4"/>
      <c r="H6" s="4"/>
      <c r="I6" s="4"/>
      <c r="J6" s="4"/>
    </row>
    <row r="7" spans="1:10" ht="12.75">
      <c r="A7" s="2"/>
      <c r="G7" s="4"/>
      <c r="H7" s="4"/>
      <c r="I7" s="4"/>
      <c r="J7" s="4"/>
    </row>
    <row r="8" spans="1:10" ht="12.75">
      <c r="A8" s="2"/>
      <c r="G8" s="4"/>
      <c r="H8" s="4"/>
      <c r="I8" s="4"/>
      <c r="J8" s="4"/>
    </row>
    <row r="9" spans="1:10" ht="12.75">
      <c r="A9" s="2"/>
      <c r="G9" s="4"/>
      <c r="H9" s="4"/>
      <c r="I9" s="4"/>
      <c r="J9" s="4"/>
    </row>
    <row r="10" spans="1:10" ht="12.75">
      <c r="A10" s="2"/>
      <c r="G10" s="4"/>
      <c r="H10" s="4"/>
      <c r="I10" s="4"/>
      <c r="J10" s="4"/>
    </row>
    <row r="11" spans="1:10" ht="12.75">
      <c r="A11" s="2"/>
      <c r="G11" s="4"/>
      <c r="H11" s="4"/>
      <c r="I11" s="4"/>
      <c r="J11" s="4"/>
    </row>
    <row r="12" ht="12.75">
      <c r="A12" s="2"/>
    </row>
    <row r="13" ht="12.75">
      <c r="A13" s="2"/>
    </row>
    <row r="14" spans="1:3" ht="12.75">
      <c r="A14" s="2"/>
      <c r="B14" s="1"/>
      <c r="C14" s="1"/>
    </row>
    <row r="15" spans="1:5" ht="12.75">
      <c r="A15" s="2"/>
      <c r="B15" s="1"/>
      <c r="C15" s="1"/>
      <c r="E15" s="1"/>
    </row>
    <row r="16" spans="1:5" ht="12.75">
      <c r="A16" s="2"/>
      <c r="B16" s="1"/>
      <c r="C16" s="1"/>
      <c r="E16" s="1"/>
    </row>
    <row r="17" spans="1:5" ht="12.75">
      <c r="A17" s="2"/>
      <c r="B17" s="1"/>
      <c r="C17" s="1"/>
      <c r="E17" s="1"/>
    </row>
    <row r="18" spans="1:5" ht="12.75">
      <c r="A18" s="2"/>
      <c r="B18" s="1"/>
      <c r="C18" s="1"/>
      <c r="E18" s="1"/>
    </row>
    <row r="19" spans="1:5" ht="12.75">
      <c r="A19" s="2"/>
      <c r="B19" s="1"/>
      <c r="C19" s="1"/>
      <c r="E19" s="1"/>
    </row>
    <row r="20" spans="1:5" ht="12.75">
      <c r="A20" s="2"/>
      <c r="B20" s="1"/>
      <c r="C20" s="1"/>
      <c r="E20" s="1"/>
    </row>
    <row r="21" spans="1:5" ht="12.75">
      <c r="A21" s="2"/>
      <c r="B21" s="1"/>
      <c r="C21" s="1"/>
      <c r="E21" s="1"/>
    </row>
    <row r="22" spans="1:5" ht="12.75">
      <c r="A22" s="2"/>
      <c r="B22" s="1"/>
      <c r="C22" s="1"/>
      <c r="E22" s="1"/>
    </row>
    <row r="23" spans="1:5" ht="12.75">
      <c r="A23" s="2"/>
      <c r="B23" s="1"/>
      <c r="C23" s="1"/>
      <c r="E23" s="1"/>
    </row>
    <row r="24" spans="1:5" ht="12.75">
      <c r="A24" s="2"/>
      <c r="B24" s="1"/>
      <c r="C24" s="1"/>
      <c r="E24" s="1"/>
    </row>
    <row r="25" spans="1:5" ht="12.75">
      <c r="A25" s="2"/>
      <c r="B25" s="1"/>
      <c r="C25" s="1"/>
      <c r="E25" s="1"/>
    </row>
    <row r="26" spans="1:5" ht="12.75">
      <c r="A26" s="2"/>
      <c r="B26" s="1"/>
      <c r="C26" s="1"/>
      <c r="E26" s="1"/>
    </row>
    <row r="27" spans="1:5" ht="12.75">
      <c r="A27" s="2"/>
      <c r="B27" s="1"/>
      <c r="C27" s="1"/>
      <c r="E27" s="1"/>
    </row>
    <row r="28" spans="1:5" ht="12.75">
      <c r="A28" s="2"/>
      <c r="B28" s="1"/>
      <c r="C28" s="1"/>
      <c r="E28" s="1"/>
    </row>
    <row r="29" spans="1:5" ht="12.75">
      <c r="A29" s="2"/>
      <c r="B29" s="1"/>
      <c r="C29" s="1"/>
      <c r="E29" s="1"/>
    </row>
    <row r="30" spans="1:5" ht="12.75">
      <c r="A30" s="2"/>
      <c r="B30" s="1"/>
      <c r="C30" s="1"/>
      <c r="E30" s="1"/>
    </row>
    <row r="31" spans="1:5" ht="12.75">
      <c r="A31" s="2"/>
      <c r="B31" s="1"/>
      <c r="C31" s="1"/>
      <c r="E31" s="1"/>
    </row>
    <row r="32" spans="1:5" ht="12.75">
      <c r="A32" s="2"/>
      <c r="B32" s="1"/>
      <c r="C32" s="1"/>
      <c r="E32" s="1"/>
    </row>
    <row r="33" spans="1:3" ht="12.75">
      <c r="A33" s="2"/>
      <c r="B33" s="1"/>
      <c r="C33" s="1"/>
    </row>
    <row r="34" spans="1:3" ht="12.75">
      <c r="A34" s="2"/>
      <c r="B34" s="1"/>
      <c r="C34" s="1"/>
    </row>
    <row r="35" spans="1:3" ht="12.75" customHeight="1">
      <c r="A35" s="2"/>
      <c r="B35" s="1"/>
      <c r="C35" s="1"/>
    </row>
    <row r="36" spans="1:3" ht="12.75" customHeight="1">
      <c r="A36" s="2"/>
      <c r="B36" s="1"/>
      <c r="C36" s="1"/>
    </row>
    <row r="37" spans="1:3" ht="12.75" customHeight="1">
      <c r="A37" s="2"/>
      <c r="B37" s="1"/>
      <c r="C37" s="1"/>
    </row>
    <row r="38" spans="1:3" ht="12.75" customHeight="1">
      <c r="A38" s="2"/>
      <c r="B38" s="1"/>
      <c r="C38" s="1"/>
    </row>
    <row r="39" spans="1:3" ht="12.75" customHeight="1">
      <c r="A39" s="2"/>
      <c r="B39" s="1"/>
      <c r="C39" s="1"/>
    </row>
    <row r="40" ht="12.75" customHeight="1"/>
    <row r="41" spans="7:13" ht="12.75" customHeight="1">
      <c r="G41" s="3"/>
      <c r="H41" s="3"/>
      <c r="I41" s="3"/>
      <c r="J41" s="3"/>
      <c r="K41" s="3"/>
      <c r="L41" s="3"/>
      <c r="M41" s="3"/>
    </row>
    <row r="42" spans="7:26" ht="12.75" customHeight="1">
      <c r="G42" s="10"/>
      <c r="H42" s="11"/>
      <c r="I42" s="12"/>
      <c r="J42" s="12"/>
      <c r="K42" s="13"/>
      <c r="L42" s="10"/>
      <c r="M42" s="10"/>
      <c r="N42" s="7"/>
      <c r="O42" s="7"/>
      <c r="P42" s="7"/>
      <c r="Q42" s="7"/>
      <c r="R42" s="7"/>
      <c r="S42" s="7"/>
      <c r="T42" s="7"/>
      <c r="U42" s="7"/>
      <c r="V42" s="7"/>
      <c r="W42" s="7"/>
      <c r="X42" s="7"/>
      <c r="Y42" s="7"/>
      <c r="Z42" s="7"/>
    </row>
    <row r="43" spans="7:13" ht="12.75" customHeight="1">
      <c r="G43" s="10"/>
      <c r="H43" s="11"/>
      <c r="I43" s="12"/>
      <c r="J43" s="12"/>
      <c r="K43" s="13"/>
      <c r="L43" s="10"/>
      <c r="M43" s="10"/>
    </row>
    <row r="44" spans="7:13" ht="12.75" customHeight="1">
      <c r="G44" s="10"/>
      <c r="H44" s="11"/>
      <c r="I44" s="12"/>
      <c r="J44" s="12"/>
      <c r="K44" s="13"/>
      <c r="L44" s="10"/>
      <c r="M44" s="10"/>
    </row>
    <row r="45" spans="7:13" ht="12.75">
      <c r="G45" s="10"/>
      <c r="H45" s="11"/>
      <c r="I45" s="12"/>
      <c r="J45" s="12"/>
      <c r="K45" s="13"/>
      <c r="L45" s="10"/>
      <c r="M45" s="10"/>
    </row>
    <row r="46" spans="7:13" ht="12.75">
      <c r="G46" s="10"/>
      <c r="H46" s="11"/>
      <c r="I46" s="12"/>
      <c r="J46" s="12"/>
      <c r="K46" s="13"/>
      <c r="L46" s="10"/>
      <c r="M46" s="10"/>
    </row>
    <row r="47" spans="7:13" ht="12.75">
      <c r="G47" s="10"/>
      <c r="H47" s="11"/>
      <c r="I47" s="12"/>
      <c r="J47" s="12"/>
      <c r="K47" s="13"/>
      <c r="L47" s="10"/>
      <c r="M47" s="10"/>
    </row>
    <row r="48" spans="7:13" ht="12.75">
      <c r="G48" s="10"/>
      <c r="H48" s="11"/>
      <c r="I48" s="12"/>
      <c r="J48" s="12"/>
      <c r="K48" s="13"/>
      <c r="L48" s="10"/>
      <c r="M48" s="10"/>
    </row>
    <row r="49" spans="7:13" ht="12.75">
      <c r="G49" s="10"/>
      <c r="H49" s="11"/>
      <c r="I49" s="12"/>
      <c r="J49" s="12"/>
      <c r="K49" s="13"/>
      <c r="L49" s="10"/>
      <c r="M49" s="10"/>
    </row>
    <row r="50" spans="7:13" ht="12.75">
      <c r="G50" s="10"/>
      <c r="H50" s="11"/>
      <c r="I50" s="12"/>
      <c r="J50" s="12"/>
      <c r="K50" s="13"/>
      <c r="L50" s="10"/>
      <c r="M50" s="10"/>
    </row>
    <row r="51" spans="7:13" ht="12.75">
      <c r="G51" s="10"/>
      <c r="H51" s="11"/>
      <c r="I51" s="12"/>
      <c r="J51" s="12"/>
      <c r="K51" s="13"/>
      <c r="L51" s="10"/>
      <c r="M51" s="10"/>
    </row>
    <row r="52" spans="7:13" ht="12.75">
      <c r="G52" s="10"/>
      <c r="H52" s="11"/>
      <c r="I52" s="12"/>
      <c r="J52" s="12"/>
      <c r="K52" s="13"/>
      <c r="L52" s="10"/>
      <c r="M52" s="10"/>
    </row>
    <row r="53" spans="7:13" ht="12.75">
      <c r="G53" s="10"/>
      <c r="H53" s="11"/>
      <c r="I53" s="12"/>
      <c r="J53" s="12"/>
      <c r="K53" s="13"/>
      <c r="L53" s="10"/>
      <c r="M53" s="10"/>
    </row>
    <row r="54" spans="7:13" ht="12.75">
      <c r="G54" s="8"/>
      <c r="H54" s="9"/>
      <c r="I54" s="6"/>
      <c r="J54" s="6"/>
      <c r="M54" s="3"/>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B2:H19"/>
  <sheetViews>
    <sheetView workbookViewId="0" topLeftCell="A1">
      <selection activeCell="B4" sqref="B4"/>
    </sheetView>
  </sheetViews>
  <sheetFormatPr defaultColWidth="9.140625" defaultRowHeight="12.75"/>
  <cols>
    <col min="7" max="7" width="12.7109375" style="0" customWidth="1"/>
    <col min="8" max="8" width="11.7109375" style="0" customWidth="1"/>
  </cols>
  <sheetData>
    <row r="2" spans="2:8" ht="12.75">
      <c r="B2" s="14" t="s">
        <v>7</v>
      </c>
      <c r="C2" s="14" t="s">
        <v>3</v>
      </c>
      <c r="D2" s="14" t="s">
        <v>4</v>
      </c>
      <c r="E2" s="14" t="s">
        <v>5</v>
      </c>
      <c r="F2" s="14" t="s">
        <v>1</v>
      </c>
      <c r="G2" s="51" t="s">
        <v>8</v>
      </c>
      <c r="H2" s="51"/>
    </row>
    <row r="3" spans="2:8" ht="12.75">
      <c r="B3" s="14" t="s">
        <v>2</v>
      </c>
      <c r="C3" s="14"/>
      <c r="D3" s="14" t="s">
        <v>9</v>
      </c>
      <c r="E3" s="14" t="s">
        <v>9</v>
      </c>
      <c r="G3" s="14" t="s">
        <v>2</v>
      </c>
      <c r="H3" s="14" t="s">
        <v>6</v>
      </c>
    </row>
    <row r="4" spans="2:8" ht="12.75">
      <c r="B4" s="10">
        <v>38</v>
      </c>
      <c r="C4" s="11">
        <v>1000</v>
      </c>
      <c r="D4" s="12">
        <v>0.1</v>
      </c>
      <c r="E4" s="12">
        <v>0.075</v>
      </c>
      <c r="F4" s="15">
        <f>B4/G4</f>
        <v>0.22779238947863914</v>
      </c>
      <c r="G4" s="16">
        <f>3.1415926*(D4/2)^2*E4*C4*0.5*60*8*1.18</f>
        <v>166.81856706</v>
      </c>
      <c r="H4" s="16">
        <f>G4*0.4987</f>
        <v>83.19241939282199</v>
      </c>
    </row>
    <row r="5" spans="2:8" ht="12.75">
      <c r="B5" s="10">
        <v>150</v>
      </c>
      <c r="C5" s="11">
        <v>1500</v>
      </c>
      <c r="D5" s="12">
        <v>0.1</v>
      </c>
      <c r="E5" s="12">
        <v>0.075</v>
      </c>
      <c r="F5" s="15">
        <f aca="true" t="shared" si="0" ref="F5:F13">B5/G5</f>
        <v>0.5994536565227345</v>
      </c>
      <c r="G5" s="16">
        <f aca="true" t="shared" si="1" ref="G5:G13">3.1415926*(D5/2)^2*E5*C5*0.5*60*8*1.18</f>
        <v>250.22785059000003</v>
      </c>
      <c r="H5" s="16">
        <f aca="true" t="shared" si="2" ref="H5:H15">G5*0.4987</f>
        <v>124.78862908923301</v>
      </c>
    </row>
    <row r="6" spans="2:8" ht="12.75">
      <c r="B6" s="10">
        <v>150</v>
      </c>
      <c r="C6" s="11">
        <v>2000</v>
      </c>
      <c r="D6" s="12">
        <v>0.1</v>
      </c>
      <c r="E6" s="12">
        <v>0.075</v>
      </c>
      <c r="F6" s="15">
        <f t="shared" si="0"/>
        <v>0.4495902423920509</v>
      </c>
      <c r="G6" s="16">
        <f t="shared" si="1"/>
        <v>333.63713412</v>
      </c>
      <c r="H6" s="16">
        <f t="shared" si="2"/>
        <v>166.38483878564398</v>
      </c>
    </row>
    <row r="7" spans="2:8" ht="12.75">
      <c r="B7" s="10">
        <v>150</v>
      </c>
      <c r="C7" s="11">
        <v>2500</v>
      </c>
      <c r="D7" s="12">
        <v>0.1</v>
      </c>
      <c r="E7" s="12">
        <v>0.075</v>
      </c>
      <c r="F7" s="15">
        <f t="shared" si="0"/>
        <v>0.3596721939136407</v>
      </c>
      <c r="G7" s="16">
        <f t="shared" si="1"/>
        <v>417.04641765</v>
      </c>
      <c r="H7" s="16">
        <f t="shared" si="2"/>
        <v>207.981048482055</v>
      </c>
    </row>
    <row r="8" spans="2:8" ht="12.75">
      <c r="B8" s="10">
        <v>150</v>
      </c>
      <c r="C8" s="11">
        <v>3000</v>
      </c>
      <c r="D8" s="12">
        <v>0.1</v>
      </c>
      <c r="E8" s="12">
        <v>0.075</v>
      </c>
      <c r="F8" s="15">
        <f t="shared" si="0"/>
        <v>0.29972682826136726</v>
      </c>
      <c r="G8" s="16">
        <f t="shared" si="1"/>
        <v>500.45570118000006</v>
      </c>
      <c r="H8" s="16">
        <f t="shared" si="2"/>
        <v>249.57725817846602</v>
      </c>
    </row>
    <row r="9" spans="2:8" ht="12.75">
      <c r="B9" s="10">
        <v>150</v>
      </c>
      <c r="C9" s="11">
        <v>3500</v>
      </c>
      <c r="D9" s="12">
        <v>0.1</v>
      </c>
      <c r="E9" s="12">
        <v>0.075</v>
      </c>
      <c r="F9" s="15">
        <f t="shared" si="0"/>
        <v>0.25690870993831477</v>
      </c>
      <c r="G9" s="16">
        <f t="shared" si="1"/>
        <v>583.86498471</v>
      </c>
      <c r="H9" s="16">
        <f t="shared" si="2"/>
        <v>291.173467874877</v>
      </c>
    </row>
    <row r="10" spans="2:8" ht="12.75">
      <c r="B10" s="10">
        <v>150</v>
      </c>
      <c r="C10" s="11">
        <v>4000</v>
      </c>
      <c r="D10" s="12">
        <v>0.1</v>
      </c>
      <c r="E10" s="12">
        <v>0.075</v>
      </c>
      <c r="F10" s="15">
        <f t="shared" si="0"/>
        <v>0.22479512119602546</v>
      </c>
      <c r="G10" s="16">
        <f t="shared" si="1"/>
        <v>667.27426824</v>
      </c>
      <c r="H10" s="16">
        <f t="shared" si="2"/>
        <v>332.76967757128796</v>
      </c>
    </row>
    <row r="11" spans="2:8" ht="12.75">
      <c r="B11" s="10">
        <v>150</v>
      </c>
      <c r="C11" s="11">
        <v>4500</v>
      </c>
      <c r="D11" s="12">
        <v>0.1</v>
      </c>
      <c r="E11" s="12">
        <v>0.075</v>
      </c>
      <c r="F11" s="15">
        <f t="shared" si="0"/>
        <v>0.19981788550757817</v>
      </c>
      <c r="G11" s="16">
        <f t="shared" si="1"/>
        <v>750.68355177</v>
      </c>
      <c r="H11" s="16">
        <f t="shared" si="2"/>
        <v>374.365887267699</v>
      </c>
    </row>
    <row r="12" spans="2:8" ht="12.75">
      <c r="B12" s="10">
        <v>150</v>
      </c>
      <c r="C12" s="11">
        <v>5000</v>
      </c>
      <c r="D12" s="12">
        <v>0.1</v>
      </c>
      <c r="E12" s="12">
        <v>0.075</v>
      </c>
      <c r="F12" s="15">
        <f t="shared" si="0"/>
        <v>0.17983609695682035</v>
      </c>
      <c r="G12" s="16">
        <f t="shared" si="1"/>
        <v>834.0928353</v>
      </c>
      <c r="H12" s="16">
        <f t="shared" si="2"/>
        <v>415.96209696411</v>
      </c>
    </row>
    <row r="13" spans="2:8" ht="12.75">
      <c r="B13" s="10">
        <v>150</v>
      </c>
      <c r="C13" s="11">
        <v>5500</v>
      </c>
      <c r="D13" s="12">
        <v>0.1</v>
      </c>
      <c r="E13" s="12">
        <v>0.075</v>
      </c>
      <c r="F13" s="15">
        <f t="shared" si="0"/>
        <v>0.16348736086983667</v>
      </c>
      <c r="G13" s="16">
        <f t="shared" si="1"/>
        <v>917.5021188300001</v>
      </c>
      <c r="H13" s="16">
        <f t="shared" si="2"/>
        <v>457.558306660521</v>
      </c>
    </row>
    <row r="14" spans="2:8" ht="12.75">
      <c r="B14" s="10">
        <v>150</v>
      </c>
      <c r="C14" s="11">
        <v>6000</v>
      </c>
      <c r="D14" s="12">
        <v>0.1</v>
      </c>
      <c r="E14" s="12">
        <v>0.075</v>
      </c>
      <c r="F14" s="15">
        <f>B14/G14</f>
        <v>0.14986341413068363</v>
      </c>
      <c r="G14" s="16">
        <f>3.1415926*(D14/2)^2*E14*C14*0.5*60*8*1.18</f>
        <v>1000.9114023600001</v>
      </c>
      <c r="H14" s="16">
        <f t="shared" si="2"/>
        <v>499.15451635693205</v>
      </c>
    </row>
    <row r="15" spans="2:8" ht="12.75">
      <c r="B15" s="10">
        <v>150</v>
      </c>
      <c r="C15" s="11">
        <v>6500</v>
      </c>
      <c r="D15" s="12">
        <v>0.1</v>
      </c>
      <c r="E15" s="12">
        <v>0.075</v>
      </c>
      <c r="F15" s="15">
        <f>B15/G15</f>
        <v>0.13833545919755413</v>
      </c>
      <c r="G15" s="16">
        <f>3.1415926*(D15/2)^2*E15*C15*0.5*60*8*1.18</f>
        <v>1084.32068589</v>
      </c>
      <c r="H15" s="16">
        <f t="shared" si="2"/>
        <v>540.750726053343</v>
      </c>
    </row>
    <row r="18" spans="2:8" ht="12.75">
      <c r="B18" s="52" t="s">
        <v>10</v>
      </c>
      <c r="C18" s="52"/>
      <c r="D18" s="52"/>
      <c r="E18" s="52"/>
      <c r="F18" s="52"/>
      <c r="G18" s="52"/>
      <c r="H18" s="52"/>
    </row>
    <row r="19" spans="2:8" ht="12.75">
      <c r="B19" s="52"/>
      <c r="C19" s="52"/>
      <c r="D19" s="52"/>
      <c r="E19" s="52"/>
      <c r="F19" s="52"/>
      <c r="G19" s="52"/>
      <c r="H19" s="52"/>
    </row>
  </sheetData>
  <mergeCells count="2">
    <mergeCell ref="G2:H2"/>
    <mergeCell ref="B18:H1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Vergence Technology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 Hidley</dc:creator>
  <cp:keywords/>
  <dc:description/>
  <cp:lastModifiedBy>John Blanchet</cp:lastModifiedBy>
  <cp:lastPrinted>2001-07-14T22:25:28Z</cp:lastPrinted>
  <dcterms:created xsi:type="dcterms:W3CDTF">2000-06-02T18:00:45Z</dcterms:created>
  <dcterms:modified xsi:type="dcterms:W3CDTF">2002-07-05T15:56:26Z</dcterms:modified>
  <cp:category/>
  <cp:version/>
  <cp:contentType/>
  <cp:contentStatus/>
</cp:coreProperties>
</file>